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2880" yWindow="0" windowWidth="25600" windowHeight="142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4" i="1" l="1"/>
  <c r="J15" i="1"/>
  <c r="J18" i="1"/>
  <c r="J20" i="1"/>
  <c r="J23" i="1"/>
  <c r="J24" i="1"/>
  <c r="J34" i="1"/>
  <c r="H34" i="1"/>
  <c r="H33" i="1"/>
  <c r="I32" i="1"/>
  <c r="I31" i="1"/>
  <c r="I30" i="1"/>
  <c r="I29" i="1"/>
  <c r="I28" i="1"/>
  <c r="I25" i="1"/>
  <c r="I24" i="1"/>
  <c r="I23" i="1"/>
  <c r="I22" i="1"/>
  <c r="I21" i="1"/>
  <c r="I20" i="1"/>
  <c r="I18" i="1"/>
  <c r="I17" i="1"/>
  <c r="I15" i="1"/>
  <c r="I14" i="1"/>
  <c r="I13" i="1"/>
  <c r="J12" i="1"/>
  <c r="I12" i="1"/>
  <c r="I11" i="1"/>
  <c r="I9" i="1"/>
  <c r="I7" i="1"/>
</calcChain>
</file>

<file path=xl/sharedStrings.xml><?xml version="1.0" encoding="utf-8"?>
<sst xmlns="http://schemas.openxmlformats.org/spreadsheetml/2006/main" count="61" uniqueCount="59">
  <si>
    <t>Fraternity Grade/Programming Report - Fall  2014</t>
  </si>
  <si>
    <t xml:space="preserve">All- FSL GPA: </t>
  </si>
  <si>
    <t>All Campus GPA:</t>
  </si>
  <si>
    <t>Fraternity GPA:</t>
  </si>
  <si>
    <t>* denotes a colony</t>
  </si>
  <si>
    <t>All Men's GPA:</t>
  </si>
  <si>
    <t>~  denotes a chapter house</t>
  </si>
  <si>
    <t>Rank by Fall 2014 GPA</t>
  </si>
  <si>
    <t>Fraternity</t>
  </si>
  <si>
    <t xml:space="preserve">Total Membership </t>
  </si>
  <si>
    <t xml:space="preserve">Chapter GPA </t>
  </si>
  <si>
    <t xml:space="preserve"> New Member GPA</t>
  </si>
  <si>
    <t>Active Member GPA</t>
  </si>
  <si>
    <t>Number of New Members Recruited/  Initiated</t>
  </si>
  <si>
    <t>Community Service Hours</t>
  </si>
  <si>
    <t>Community Service Hours per Member</t>
  </si>
  <si>
    <t>Philanthropic Donations</t>
  </si>
  <si>
    <t>Philanthropic Items Donated</t>
  </si>
  <si>
    <t>Number of Educational Programs</t>
  </si>
  <si>
    <t>4.00 GPAs</t>
  </si>
  <si>
    <t>ΘΧ~</t>
  </si>
  <si>
    <t>All Campus GPA</t>
  </si>
  <si>
    <t>ΠΚΦ~</t>
  </si>
  <si>
    <t>All FSL GPA</t>
  </si>
  <si>
    <t>FIJI~</t>
  </si>
  <si>
    <t>ΣΠ</t>
  </si>
  <si>
    <t>ΛXA*</t>
  </si>
  <si>
    <t>NA</t>
  </si>
  <si>
    <t>25</t>
  </si>
  <si>
    <t>ΑΦΑ</t>
  </si>
  <si>
    <t xml:space="preserve">NA </t>
  </si>
  <si>
    <t>ΣΧ*</t>
  </si>
  <si>
    <t>All Men's GPA</t>
  </si>
  <si>
    <t>ΦΔΘ~</t>
  </si>
  <si>
    <t>ΣΦΕ~</t>
  </si>
  <si>
    <t>Fraternity GPA</t>
  </si>
  <si>
    <t>ΣΝ~</t>
  </si>
  <si>
    <t>ΚΣ~</t>
  </si>
  <si>
    <t>ΦΒΣ</t>
  </si>
  <si>
    <t>2</t>
  </si>
  <si>
    <t>ΠΚA</t>
  </si>
  <si>
    <t>ΑΚΛ~</t>
  </si>
  <si>
    <t>ΤΚΕ</t>
  </si>
  <si>
    <t>IFC Academic Restriction</t>
  </si>
  <si>
    <t>2.60-2.74</t>
  </si>
  <si>
    <t xml:space="preserve">IFC Academic Probation </t>
  </si>
  <si>
    <t>Below 2.60</t>
  </si>
  <si>
    <t>ΔΧ~</t>
  </si>
  <si>
    <t>ΑΓΣ</t>
  </si>
  <si>
    <t>3</t>
  </si>
  <si>
    <t>ΑΓP</t>
  </si>
  <si>
    <t>9</t>
  </si>
  <si>
    <t>ΚA~</t>
  </si>
  <si>
    <t>5</t>
  </si>
  <si>
    <t>ΚΑΨ</t>
  </si>
  <si>
    <t>4</t>
  </si>
  <si>
    <t>Average per chapter</t>
  </si>
  <si>
    <t>26</t>
  </si>
  <si>
    <t>Fraternity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</si>
</sst>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50">
    <xf numFmtId="0" fontId="0" fillId="0" borderId="0" xfId="0"/>
    <xf numFmtId="0" fontId="4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1" fontId="5" fillId="0" borderId="0" xfId="1" applyNumberFormat="1" applyFont="1" applyFill="1" applyAlignment="1">
      <alignment horizontal="center" vertical="center"/>
    </xf>
    <xf numFmtId="0" fontId="7" fillId="2" borderId="0" xfId="2" applyFont="1" applyAlignment="1">
      <alignment horizontal="center" vertical="center"/>
    </xf>
    <xf numFmtId="0" fontId="8" fillId="2" borderId="0" xfId="2" applyFont="1" applyAlignment="1">
      <alignment horizontal="center" vertical="center"/>
    </xf>
    <xf numFmtId="0" fontId="6" fillId="2" borderId="0" xfId="2" applyFont="1" applyAlignment="1">
      <alignment horizontal="center" vertical="center"/>
    </xf>
    <xf numFmtId="0" fontId="9" fillId="2" borderId="0" xfId="2" applyFont="1" applyAlignment="1">
      <alignment horizontal="center" vertical="center"/>
    </xf>
    <xf numFmtId="2" fontId="7" fillId="2" borderId="0" xfId="2" applyNumberFormat="1" applyFont="1" applyAlignment="1">
      <alignment horizontal="center" vertical="center"/>
    </xf>
    <xf numFmtId="0" fontId="7" fillId="2" borderId="0" xfId="2" applyNumberFormat="1" applyFont="1" applyAlignment="1">
      <alignment horizontal="center" vertical="center"/>
    </xf>
    <xf numFmtId="164" fontId="7" fillId="2" borderId="0" xfId="2" applyNumberFormat="1" applyFont="1" applyAlignment="1">
      <alignment horizontal="center" vertical="center"/>
    </xf>
    <xf numFmtId="1" fontId="7" fillId="2" borderId="0" xfId="2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2" fontId="6" fillId="2" borderId="0" xfId="2" applyNumberFormat="1" applyFont="1" applyAlignment="1">
      <alignment horizontal="center" vertical="center"/>
    </xf>
    <xf numFmtId="2" fontId="9" fillId="2" borderId="0" xfId="2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Alignment="1">
      <alignment horizontal="center" vertical="center"/>
    </xf>
    <xf numFmtId="1" fontId="5" fillId="4" borderId="0" xfId="1" applyNumberFormat="1" applyFont="1" applyFill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0" fillId="4" borderId="1" xfId="0" applyFill="1" applyBorder="1"/>
    <xf numFmtId="164" fontId="5" fillId="4" borderId="1" xfId="0" applyNumberFormat="1" applyFont="1" applyFill="1" applyBorder="1" applyAlignment="1">
      <alignment horizontal="center" vertical="center"/>
    </xf>
  </cellXfs>
  <cellStyles count="3">
    <cellStyle name="60% - Accent1" xfId="2" builtinId="32"/>
    <cellStyle name="Currency" xfId="1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P12" sqref="P12"/>
    </sheetView>
  </sheetViews>
  <sheetFormatPr baseColWidth="10" defaultRowHeight="15" x14ac:dyDescent="0"/>
  <cols>
    <col min="2" max="2" width="21.6640625" bestFit="1" customWidth="1"/>
  </cols>
  <sheetData>
    <row r="1" spans="1:13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3">
        <v>2.99</v>
      </c>
      <c r="D2" s="3"/>
      <c r="E2" s="3"/>
      <c r="F2" s="3"/>
      <c r="G2" s="3"/>
      <c r="H2" s="4"/>
      <c r="I2" s="4"/>
      <c r="J2" s="4"/>
      <c r="K2" s="4"/>
      <c r="L2" s="4"/>
      <c r="M2" s="4"/>
    </row>
    <row r="3" spans="1:13">
      <c r="A3" s="2" t="s">
        <v>2</v>
      </c>
      <c r="B3" s="2"/>
      <c r="C3" s="3">
        <v>3.03</v>
      </c>
      <c r="D3" s="3"/>
      <c r="E3" s="3"/>
      <c r="F3" s="3"/>
      <c r="G3" s="3"/>
      <c r="H3" s="4"/>
      <c r="I3" s="4"/>
      <c r="J3" s="4"/>
      <c r="K3" s="4"/>
      <c r="L3" s="4"/>
      <c r="M3" s="4"/>
    </row>
    <row r="4" spans="1:13">
      <c r="A4" s="2" t="s">
        <v>3</v>
      </c>
      <c r="B4" s="2"/>
      <c r="C4" s="3">
        <v>2.83</v>
      </c>
      <c r="D4" s="3"/>
      <c r="E4" s="3"/>
      <c r="F4" s="3"/>
      <c r="G4" s="3" t="s">
        <v>4</v>
      </c>
      <c r="H4" s="4"/>
      <c r="I4" s="4"/>
      <c r="J4" s="4"/>
      <c r="K4" s="4"/>
      <c r="L4" s="4"/>
      <c r="M4" s="4"/>
    </row>
    <row r="5" spans="1:13">
      <c r="A5" s="3" t="s">
        <v>5</v>
      </c>
      <c r="B5" s="3"/>
      <c r="C5" s="3">
        <v>2.85</v>
      </c>
      <c r="D5" s="3"/>
      <c r="E5" s="3"/>
      <c r="F5" s="3"/>
      <c r="G5" s="5" t="s">
        <v>6</v>
      </c>
      <c r="H5" s="5"/>
      <c r="I5" s="5"/>
      <c r="J5" s="5"/>
      <c r="K5" s="6"/>
      <c r="L5" s="4"/>
      <c r="M5" s="4"/>
    </row>
    <row r="6" spans="1:13" ht="48">
      <c r="A6" s="7" t="s">
        <v>7</v>
      </c>
      <c r="B6" s="8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9" t="s">
        <v>14</v>
      </c>
      <c r="I6" s="7" t="s">
        <v>15</v>
      </c>
      <c r="J6" s="9" t="s">
        <v>16</v>
      </c>
      <c r="K6" s="9" t="s">
        <v>17</v>
      </c>
      <c r="L6" s="10" t="s">
        <v>18</v>
      </c>
      <c r="M6" s="7" t="s">
        <v>19</v>
      </c>
    </row>
    <row r="7" spans="1:13">
      <c r="A7" s="8">
        <v>1</v>
      </c>
      <c r="B7" s="11" t="s">
        <v>20</v>
      </c>
      <c r="C7" s="12">
        <v>113</v>
      </c>
      <c r="D7" s="13">
        <v>3.18</v>
      </c>
      <c r="E7" s="11">
        <v>3.14</v>
      </c>
      <c r="F7" s="11">
        <v>3.21</v>
      </c>
      <c r="G7" s="14">
        <v>39</v>
      </c>
      <c r="H7" s="14">
        <v>135.91999999999999</v>
      </c>
      <c r="I7" s="13">
        <f>H7/113</f>
        <v>1.2028318584070796</v>
      </c>
      <c r="J7" s="15">
        <v>0</v>
      </c>
      <c r="K7" s="16">
        <v>0</v>
      </c>
      <c r="L7" s="11">
        <v>0</v>
      </c>
      <c r="M7" s="11">
        <v>8</v>
      </c>
    </row>
    <row r="8" spans="1:13">
      <c r="A8" s="17"/>
      <c r="B8" s="18" t="s">
        <v>21</v>
      </c>
      <c r="C8" s="19"/>
      <c r="D8" s="20">
        <v>3.03</v>
      </c>
      <c r="E8" s="17"/>
      <c r="F8" s="17"/>
      <c r="G8" s="21"/>
      <c r="H8" s="22"/>
      <c r="I8" s="21"/>
      <c r="J8" s="23"/>
      <c r="K8" s="24"/>
      <c r="L8" s="17"/>
      <c r="M8" s="17"/>
    </row>
    <row r="9" spans="1:13">
      <c r="A9" s="8">
        <v>2</v>
      </c>
      <c r="B9" s="8" t="s">
        <v>22</v>
      </c>
      <c r="C9" s="8">
        <v>80</v>
      </c>
      <c r="D9" s="8">
        <v>2.99</v>
      </c>
      <c r="E9" s="8">
        <v>2.95</v>
      </c>
      <c r="F9" s="8">
        <v>3.04</v>
      </c>
      <c r="G9" s="25">
        <v>40</v>
      </c>
      <c r="H9" s="26">
        <v>95.87</v>
      </c>
      <c r="I9" s="13">
        <f>H9/84</f>
        <v>1.1413095238095239</v>
      </c>
      <c r="J9" s="27">
        <v>0</v>
      </c>
      <c r="K9" s="28">
        <v>0</v>
      </c>
      <c r="L9" s="8">
        <v>0</v>
      </c>
      <c r="M9" s="8">
        <v>2</v>
      </c>
    </row>
    <row r="10" spans="1:13">
      <c r="A10" s="17"/>
      <c r="B10" s="18" t="s">
        <v>23</v>
      </c>
      <c r="C10" s="29"/>
      <c r="D10" s="30">
        <v>2.99</v>
      </c>
      <c r="E10" s="17"/>
      <c r="F10" s="17"/>
      <c r="G10" s="21"/>
      <c r="H10" s="22"/>
      <c r="I10" s="21"/>
      <c r="J10" s="23"/>
      <c r="K10" s="24"/>
      <c r="L10" s="17"/>
      <c r="M10" s="17"/>
    </row>
    <row r="11" spans="1:13">
      <c r="A11" s="8">
        <v>3</v>
      </c>
      <c r="B11" s="8" t="s">
        <v>24</v>
      </c>
      <c r="C11" s="8">
        <v>86</v>
      </c>
      <c r="D11" s="8">
        <v>2.94</v>
      </c>
      <c r="E11" s="8">
        <v>2.97</v>
      </c>
      <c r="F11" s="26">
        <v>2.93</v>
      </c>
      <c r="G11" s="25">
        <v>26</v>
      </c>
      <c r="H11" s="25">
        <v>174.63</v>
      </c>
      <c r="I11" s="13">
        <f>H11/99</f>
        <v>1.7639393939393939</v>
      </c>
      <c r="J11" s="27">
        <v>2500</v>
      </c>
      <c r="K11" s="28">
        <v>0</v>
      </c>
      <c r="L11" s="8">
        <v>0</v>
      </c>
      <c r="M11" s="8">
        <v>4</v>
      </c>
    </row>
    <row r="12" spans="1:13">
      <c r="A12" s="8">
        <v>4</v>
      </c>
      <c r="B12" s="8" t="s">
        <v>25</v>
      </c>
      <c r="C12" s="8">
        <v>76</v>
      </c>
      <c r="D12" s="8">
        <v>2.9</v>
      </c>
      <c r="E12" s="8">
        <v>2.81</v>
      </c>
      <c r="F12" s="8">
        <v>2.94</v>
      </c>
      <c r="G12" s="25">
        <v>25</v>
      </c>
      <c r="H12" s="26">
        <v>529.53</v>
      </c>
      <c r="I12" s="13">
        <f>H12/59</f>
        <v>8.975084745762711</v>
      </c>
      <c r="J12" s="27">
        <f>SUM(1000)</f>
        <v>1000</v>
      </c>
      <c r="K12" s="28">
        <v>0</v>
      </c>
      <c r="L12" s="8">
        <v>1</v>
      </c>
      <c r="M12" s="8">
        <v>1</v>
      </c>
    </row>
    <row r="13" spans="1:13">
      <c r="A13" s="8">
        <v>5</v>
      </c>
      <c r="B13" s="31" t="s">
        <v>26</v>
      </c>
      <c r="C13" s="12">
        <v>25</v>
      </c>
      <c r="D13" s="26">
        <v>2.88</v>
      </c>
      <c r="E13" s="26">
        <v>2.88</v>
      </c>
      <c r="F13" s="8" t="s">
        <v>27</v>
      </c>
      <c r="G13" s="32" t="s">
        <v>28</v>
      </c>
      <c r="H13" s="26">
        <v>18</v>
      </c>
      <c r="I13" s="13">
        <f>H13/28</f>
        <v>0.6428571428571429</v>
      </c>
      <c r="J13" s="27">
        <v>0</v>
      </c>
      <c r="K13" s="28">
        <v>0</v>
      </c>
      <c r="L13" s="8">
        <v>0</v>
      </c>
      <c r="M13" s="8"/>
    </row>
    <row r="14" spans="1:13">
      <c r="A14" s="8">
        <v>6</v>
      </c>
      <c r="B14" s="8" t="s">
        <v>29</v>
      </c>
      <c r="C14" s="12">
        <v>7</v>
      </c>
      <c r="D14" s="26">
        <v>2.87</v>
      </c>
      <c r="E14" s="8" t="s">
        <v>27</v>
      </c>
      <c r="F14" s="26">
        <v>2.87</v>
      </c>
      <c r="G14" s="25" t="s">
        <v>30</v>
      </c>
      <c r="H14" s="26">
        <v>5.1100000000000003</v>
      </c>
      <c r="I14" s="13">
        <f>H14/7</f>
        <v>0.73000000000000009</v>
      </c>
      <c r="J14" s="27">
        <v>0</v>
      </c>
      <c r="K14" s="28">
        <v>0</v>
      </c>
      <c r="L14" s="8">
        <v>0</v>
      </c>
      <c r="M14" s="8"/>
    </row>
    <row r="15" spans="1:13">
      <c r="A15" s="8">
        <v>7</v>
      </c>
      <c r="B15" s="8" t="s">
        <v>31</v>
      </c>
      <c r="C15" s="8">
        <v>42</v>
      </c>
      <c r="D15" s="8">
        <v>2.86</v>
      </c>
      <c r="E15" s="8">
        <v>2.67</v>
      </c>
      <c r="F15" s="8">
        <v>2.99</v>
      </c>
      <c r="G15" s="25">
        <v>17</v>
      </c>
      <c r="H15" s="25">
        <v>104.5</v>
      </c>
      <c r="I15" s="13">
        <f>H15/46</f>
        <v>2.2717391304347827</v>
      </c>
      <c r="J15" s="27">
        <f>SUM(200)</f>
        <v>200</v>
      </c>
      <c r="K15" s="28">
        <v>0</v>
      </c>
      <c r="L15" s="8">
        <v>0</v>
      </c>
      <c r="M15" s="8">
        <v>1</v>
      </c>
    </row>
    <row r="16" spans="1:13">
      <c r="A16" s="17"/>
      <c r="B16" s="18" t="s">
        <v>32</v>
      </c>
      <c r="C16" s="19"/>
      <c r="D16" s="20">
        <v>2.85</v>
      </c>
      <c r="E16" s="17"/>
      <c r="F16" s="17"/>
      <c r="G16" s="21"/>
      <c r="H16" s="22"/>
      <c r="I16" s="21"/>
      <c r="J16" s="23"/>
      <c r="K16" s="24"/>
      <c r="L16" s="17"/>
      <c r="M16" s="17"/>
    </row>
    <row r="17" spans="1:13">
      <c r="A17" s="8">
        <v>8</v>
      </c>
      <c r="B17" s="8" t="s">
        <v>33</v>
      </c>
      <c r="C17" s="12">
        <v>81</v>
      </c>
      <c r="D17" s="26">
        <v>2.84</v>
      </c>
      <c r="E17" s="8">
        <v>2.95</v>
      </c>
      <c r="F17" s="8">
        <v>2.78</v>
      </c>
      <c r="G17" s="14">
        <v>26</v>
      </c>
      <c r="H17" s="26">
        <v>0</v>
      </c>
      <c r="I17" s="13">
        <f>H17/94</f>
        <v>0</v>
      </c>
      <c r="J17" s="27">
        <v>0</v>
      </c>
      <c r="K17" s="28">
        <v>0</v>
      </c>
      <c r="L17" s="8">
        <v>1</v>
      </c>
      <c r="M17" s="8">
        <v>1</v>
      </c>
    </row>
    <row r="18" spans="1:13">
      <c r="A18" s="8">
        <v>9</v>
      </c>
      <c r="B18" s="8" t="s">
        <v>34</v>
      </c>
      <c r="C18" s="8">
        <v>113</v>
      </c>
      <c r="D18" s="8">
        <v>2.83</v>
      </c>
      <c r="E18" s="11">
        <v>2.39</v>
      </c>
      <c r="F18" s="11">
        <v>3.06</v>
      </c>
      <c r="G18" s="14">
        <v>39</v>
      </c>
      <c r="H18" s="25">
        <v>160.86000000000001</v>
      </c>
      <c r="I18" s="13">
        <f>H18/124</f>
        <v>1.2972580645161291</v>
      </c>
      <c r="J18" s="27">
        <f>SUM(2500)</f>
        <v>2500</v>
      </c>
      <c r="K18" s="28">
        <v>0</v>
      </c>
      <c r="L18" s="8">
        <v>1</v>
      </c>
      <c r="M18" s="8">
        <v>10</v>
      </c>
    </row>
    <row r="19" spans="1:13">
      <c r="A19" s="17"/>
      <c r="B19" s="18" t="s">
        <v>35</v>
      </c>
      <c r="C19" s="19"/>
      <c r="D19" s="20">
        <v>2.83</v>
      </c>
      <c r="E19" s="17"/>
      <c r="F19" s="21"/>
      <c r="G19" s="21"/>
      <c r="H19" s="22"/>
      <c r="I19" s="21"/>
      <c r="J19" s="23"/>
      <c r="K19" s="24"/>
      <c r="L19" s="17"/>
      <c r="M19" s="17"/>
    </row>
    <row r="20" spans="1:13">
      <c r="A20" s="8">
        <v>10</v>
      </c>
      <c r="B20" s="8" t="s">
        <v>36</v>
      </c>
      <c r="C20" s="8">
        <v>54</v>
      </c>
      <c r="D20" s="8">
        <v>2.8</v>
      </c>
      <c r="E20" s="8">
        <v>2.74</v>
      </c>
      <c r="F20" s="8">
        <v>2.84</v>
      </c>
      <c r="G20" s="14">
        <v>19</v>
      </c>
      <c r="H20" s="26">
        <v>73.73</v>
      </c>
      <c r="I20" s="13">
        <f>H20/59</f>
        <v>1.2496610169491527</v>
      </c>
      <c r="J20" s="27">
        <f>SUM(393.5)</f>
        <v>393.5</v>
      </c>
      <c r="K20" s="28">
        <v>0</v>
      </c>
      <c r="L20" s="8">
        <v>7</v>
      </c>
      <c r="M20" s="8">
        <v>1</v>
      </c>
    </row>
    <row r="21" spans="1:13">
      <c r="A21" s="8">
        <v>11</v>
      </c>
      <c r="B21" s="8" t="s">
        <v>37</v>
      </c>
      <c r="C21" s="8">
        <v>88</v>
      </c>
      <c r="D21" s="8">
        <v>2.79</v>
      </c>
      <c r="E21" s="8">
        <v>2.44</v>
      </c>
      <c r="F21" s="8">
        <v>2.94</v>
      </c>
      <c r="G21" s="14">
        <v>26</v>
      </c>
      <c r="H21" s="26">
        <v>34.92</v>
      </c>
      <c r="I21" s="33">
        <f>H21/105</f>
        <v>0.33257142857142857</v>
      </c>
      <c r="J21" s="27">
        <v>0</v>
      </c>
      <c r="K21" s="28">
        <v>0</v>
      </c>
      <c r="L21" s="8">
        <v>0</v>
      </c>
      <c r="M21" s="8">
        <v>1</v>
      </c>
    </row>
    <row r="22" spans="1:13">
      <c r="A22" s="8">
        <v>12</v>
      </c>
      <c r="B22" s="8" t="s">
        <v>38</v>
      </c>
      <c r="C22" s="12">
        <v>5</v>
      </c>
      <c r="D22" s="26">
        <v>2.73</v>
      </c>
      <c r="E22" s="8">
        <v>2.09</v>
      </c>
      <c r="F22" s="8">
        <v>3.2</v>
      </c>
      <c r="G22" s="32" t="s">
        <v>39</v>
      </c>
      <c r="H22" s="26">
        <v>21.18</v>
      </c>
      <c r="I22" s="13">
        <f>H22/5</f>
        <v>4.2359999999999998</v>
      </c>
      <c r="J22" s="27">
        <v>0</v>
      </c>
      <c r="K22" s="28">
        <v>0</v>
      </c>
      <c r="L22" s="8">
        <v>0</v>
      </c>
      <c r="M22" s="8"/>
    </row>
    <row r="23" spans="1:13">
      <c r="A23" s="11">
        <v>14</v>
      </c>
      <c r="B23" s="8" t="s">
        <v>40</v>
      </c>
      <c r="C23" s="8">
        <v>119</v>
      </c>
      <c r="D23" s="8">
        <v>2.72</v>
      </c>
      <c r="E23" s="8">
        <v>2.4900000000000002</v>
      </c>
      <c r="F23" s="8">
        <v>2.8</v>
      </c>
      <c r="G23" s="25">
        <v>30</v>
      </c>
      <c r="H23" s="25">
        <v>331.62</v>
      </c>
      <c r="I23" s="13">
        <f>H23/120</f>
        <v>2.7635000000000001</v>
      </c>
      <c r="J23" s="27">
        <f>SUM(1021)</f>
        <v>1021</v>
      </c>
      <c r="K23" s="28">
        <v>0</v>
      </c>
      <c r="L23" s="8">
        <v>2</v>
      </c>
      <c r="M23" s="8">
        <v>5</v>
      </c>
    </row>
    <row r="24" spans="1:13">
      <c r="A24" s="8">
        <v>15</v>
      </c>
      <c r="B24" s="8" t="s">
        <v>41</v>
      </c>
      <c r="C24" s="8">
        <v>58</v>
      </c>
      <c r="D24" s="8">
        <v>2.72</v>
      </c>
      <c r="E24" s="26">
        <v>2.5099999999999998</v>
      </c>
      <c r="F24" s="26">
        <v>2.86</v>
      </c>
      <c r="G24" s="25">
        <v>23</v>
      </c>
      <c r="H24" s="25">
        <v>41.03</v>
      </c>
      <c r="I24" s="13">
        <f>H24/82</f>
        <v>0.50036585365853659</v>
      </c>
      <c r="J24" s="27">
        <f>SUM(150)</f>
        <v>150</v>
      </c>
      <c r="K24" s="28">
        <v>59</v>
      </c>
      <c r="L24" s="8">
        <v>1</v>
      </c>
      <c r="M24" s="8">
        <v>1</v>
      </c>
    </row>
    <row r="25" spans="1:13">
      <c r="A25" s="8">
        <v>16</v>
      </c>
      <c r="B25" s="8" t="s">
        <v>42</v>
      </c>
      <c r="C25" s="12">
        <v>88</v>
      </c>
      <c r="D25" s="26">
        <v>2.61</v>
      </c>
      <c r="E25" s="8">
        <v>2.0499999999999998</v>
      </c>
      <c r="F25" s="26">
        <v>2.8</v>
      </c>
      <c r="G25" s="25">
        <v>24</v>
      </c>
      <c r="H25" s="26">
        <v>121.39</v>
      </c>
      <c r="I25" s="13">
        <f>H25/91</f>
        <v>1.3339560439560441</v>
      </c>
      <c r="J25" s="27">
        <v>0</v>
      </c>
      <c r="K25" s="28">
        <v>1000</v>
      </c>
      <c r="L25" s="8">
        <v>2</v>
      </c>
      <c r="M25" s="8">
        <v>1</v>
      </c>
    </row>
    <row r="26" spans="1:13">
      <c r="A26" s="34"/>
      <c r="B26" s="35" t="s">
        <v>43</v>
      </c>
      <c r="C26" s="36" t="s">
        <v>44</v>
      </c>
      <c r="D26" s="37"/>
      <c r="E26" s="34"/>
      <c r="F26" s="37"/>
      <c r="G26" s="38"/>
      <c r="H26" s="37"/>
      <c r="I26" s="37"/>
      <c r="J26" s="39"/>
      <c r="K26" s="40"/>
      <c r="L26" s="34"/>
      <c r="M26" s="34"/>
    </row>
    <row r="27" spans="1:13">
      <c r="A27" s="34"/>
      <c r="B27" s="35" t="s">
        <v>45</v>
      </c>
      <c r="C27" s="36" t="s">
        <v>46</v>
      </c>
      <c r="D27" s="37"/>
      <c r="E27" s="34"/>
      <c r="F27" s="37"/>
      <c r="G27" s="38"/>
      <c r="H27" s="37"/>
      <c r="I27" s="37"/>
      <c r="J27" s="39"/>
      <c r="K27" s="40"/>
      <c r="L27" s="34"/>
      <c r="M27" s="34"/>
    </row>
    <row r="28" spans="1:13">
      <c r="A28" s="8">
        <v>17</v>
      </c>
      <c r="B28" s="8" t="s">
        <v>47</v>
      </c>
      <c r="C28" s="8">
        <v>41</v>
      </c>
      <c r="D28" s="8">
        <v>2.59</v>
      </c>
      <c r="E28" s="8">
        <v>2.56</v>
      </c>
      <c r="F28" s="26">
        <v>2.61</v>
      </c>
      <c r="G28" s="25">
        <v>15</v>
      </c>
      <c r="H28" s="26">
        <v>64.92</v>
      </c>
      <c r="I28" s="13">
        <f>H28/41</f>
        <v>1.5834146341463415</v>
      </c>
      <c r="J28" s="27">
        <v>0</v>
      </c>
      <c r="K28" s="28">
        <v>0</v>
      </c>
      <c r="L28" s="8">
        <v>1</v>
      </c>
      <c r="M28" s="8">
        <v>1</v>
      </c>
    </row>
    <row r="29" spans="1:13">
      <c r="A29" s="8">
        <v>18</v>
      </c>
      <c r="B29" s="8" t="s">
        <v>48</v>
      </c>
      <c r="C29" s="8">
        <v>9</v>
      </c>
      <c r="D29" s="8">
        <v>2.38</v>
      </c>
      <c r="E29" s="8">
        <v>2.3199999999999998</v>
      </c>
      <c r="F29" s="8">
        <v>2.42</v>
      </c>
      <c r="G29" s="32" t="s">
        <v>49</v>
      </c>
      <c r="H29" s="26">
        <v>0</v>
      </c>
      <c r="I29" s="13">
        <f>H29/13</f>
        <v>0</v>
      </c>
      <c r="J29" s="27">
        <v>0</v>
      </c>
      <c r="K29" s="28">
        <v>0</v>
      </c>
      <c r="L29" s="8">
        <v>0</v>
      </c>
      <c r="M29" s="8"/>
    </row>
    <row r="30" spans="1:13">
      <c r="A30" s="8">
        <v>19</v>
      </c>
      <c r="B30" s="8" t="s">
        <v>50</v>
      </c>
      <c r="C30" s="12">
        <v>21</v>
      </c>
      <c r="D30" s="26">
        <v>2.38</v>
      </c>
      <c r="E30" s="8">
        <v>2.2400000000000002</v>
      </c>
      <c r="F30" s="8">
        <v>2.5</v>
      </c>
      <c r="G30" s="32" t="s">
        <v>51</v>
      </c>
      <c r="H30" s="26">
        <v>0</v>
      </c>
      <c r="I30" s="13">
        <f>H30/21</f>
        <v>0</v>
      </c>
      <c r="J30" s="27">
        <v>0</v>
      </c>
      <c r="K30" s="28">
        <v>0</v>
      </c>
      <c r="L30" s="8">
        <v>0</v>
      </c>
      <c r="M30" s="8"/>
    </row>
    <row r="31" spans="1:13">
      <c r="A31" s="8">
        <v>20</v>
      </c>
      <c r="B31" s="8" t="s">
        <v>52</v>
      </c>
      <c r="C31" s="8">
        <v>16</v>
      </c>
      <c r="D31" s="8">
        <v>2.2999999999999998</v>
      </c>
      <c r="E31" s="8">
        <v>2</v>
      </c>
      <c r="F31" s="8">
        <v>2.4500000000000002</v>
      </c>
      <c r="G31" s="32" t="s">
        <v>53</v>
      </c>
      <c r="H31" s="26">
        <v>0</v>
      </c>
      <c r="I31" s="13">
        <f>H31/17</f>
        <v>0</v>
      </c>
      <c r="J31" s="27">
        <v>0</v>
      </c>
      <c r="K31" s="28">
        <v>0</v>
      </c>
      <c r="L31" s="8">
        <v>0</v>
      </c>
      <c r="M31" s="8"/>
    </row>
    <row r="32" spans="1:13">
      <c r="A32" s="8">
        <v>21</v>
      </c>
      <c r="B32" s="8" t="s">
        <v>54</v>
      </c>
      <c r="C32" s="12">
        <v>4</v>
      </c>
      <c r="D32" s="26">
        <v>1.78</v>
      </c>
      <c r="E32" s="26">
        <v>1.78</v>
      </c>
      <c r="F32" s="8" t="s">
        <v>30</v>
      </c>
      <c r="G32" s="32" t="s">
        <v>55</v>
      </c>
      <c r="H32" s="26">
        <v>4.8899999999999997</v>
      </c>
      <c r="I32" s="13">
        <f>H32/3</f>
        <v>1.63</v>
      </c>
      <c r="J32" s="27">
        <v>0</v>
      </c>
      <c r="K32" s="28">
        <v>0</v>
      </c>
      <c r="L32" s="8">
        <v>0</v>
      </c>
      <c r="M32" s="8"/>
    </row>
    <row r="33" spans="1:13">
      <c r="A33" s="41" t="s">
        <v>56</v>
      </c>
      <c r="B33" s="41"/>
      <c r="C33" s="42">
        <v>56</v>
      </c>
      <c r="D33" s="43"/>
      <c r="E33" s="44"/>
      <c r="F33" s="44"/>
      <c r="G33" s="45" t="s">
        <v>57</v>
      </c>
      <c r="H33" s="46">
        <f>AVERAGE(H14:H32)</f>
        <v>64.276666666666671</v>
      </c>
      <c r="I33" s="46"/>
      <c r="J33" s="46"/>
      <c r="K33" s="46"/>
      <c r="L33" s="46"/>
      <c r="M33" s="46"/>
    </row>
    <row r="34" spans="1:13">
      <c r="A34" s="47" t="s">
        <v>58</v>
      </c>
      <c r="B34" s="47"/>
      <c r="C34" s="42">
        <v>1126</v>
      </c>
      <c r="D34" s="48">
        <v>2.83</v>
      </c>
      <c r="E34" s="48">
        <v>2.68</v>
      </c>
      <c r="F34" s="48">
        <v>2.89</v>
      </c>
      <c r="G34" s="44"/>
      <c r="H34" s="44">
        <f>SUM(H14:H32)</f>
        <v>964.15</v>
      </c>
      <c r="I34" s="43"/>
      <c r="J34" s="49">
        <f>SUM(J14:J32)</f>
        <v>4264.5</v>
      </c>
      <c r="K34" s="42">
        <v>1059</v>
      </c>
      <c r="L34" s="44">
        <v>16</v>
      </c>
      <c r="M34" s="44">
        <f>SUM(M7:M33)</f>
        <v>37</v>
      </c>
    </row>
  </sheetData>
  <mergeCells count="4">
    <mergeCell ref="A1:M1"/>
    <mergeCell ref="G5:J5"/>
    <mergeCell ref="A33:B33"/>
    <mergeCell ref="A34:B3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Shelby Greninger</dc:creator>
  <cp:lastModifiedBy>Shelby Greninger</cp:lastModifiedBy>
  <dcterms:created xsi:type="dcterms:W3CDTF">2015-02-02T21:23:06Z</dcterms:created>
  <dcterms:modified xsi:type="dcterms:W3CDTF">2015-02-02T21:29:38Z</dcterms:modified>
</cp:coreProperties>
</file>