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600" yWindow="0" windowWidth="25600" windowHeight="142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5" i="1" l="1"/>
  <c r="M26" i="1"/>
  <c r="L26" i="1"/>
  <c r="J7" i="1"/>
  <c r="J8" i="1"/>
  <c r="J9" i="1"/>
  <c r="J10" i="1"/>
  <c r="J16" i="1"/>
  <c r="J26" i="1"/>
  <c r="H26" i="1"/>
  <c r="C26" i="1"/>
  <c r="I21" i="1"/>
  <c r="I20" i="1"/>
  <c r="I19" i="1"/>
  <c r="I16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<sst xmlns="http://schemas.openxmlformats.org/spreadsheetml/2006/main" count="58" uniqueCount="46">
  <si>
    <t>Sorority Grade/Programming Report - Fall 2014</t>
  </si>
  <si>
    <t>Sorority GPA:</t>
  </si>
  <si>
    <t xml:space="preserve">All Women's GPA: </t>
  </si>
  <si>
    <t xml:space="preserve">All-FSL GPA: </t>
  </si>
  <si>
    <t xml:space="preserve">All Campus GPA: </t>
  </si>
  <si>
    <t>Rank by Fall 2014 GPA</t>
  </si>
  <si>
    <t>Sorority</t>
  </si>
  <si>
    <t xml:space="preserve">Total Membership </t>
  </si>
  <si>
    <t>Chapter GPA</t>
  </si>
  <si>
    <t xml:space="preserve"> New Member GPA</t>
  </si>
  <si>
    <t>Active Member GPA</t>
  </si>
  <si>
    <t>Number of New Members Recruited/  Initiated</t>
  </si>
  <si>
    <t>Community Service Hours</t>
  </si>
  <si>
    <t>Community Service Hours per Member</t>
  </si>
  <si>
    <t>Philanthropic Donations</t>
  </si>
  <si>
    <t>Philanthropic Items Donated</t>
  </si>
  <si>
    <t>Number of Educational Programs</t>
  </si>
  <si>
    <t>4.00 GPAs</t>
  </si>
  <si>
    <t>ΑΔΠ~</t>
  </si>
  <si>
    <t>75</t>
  </si>
  <si>
    <t>ΣΚ~</t>
  </si>
  <si>
    <t>78</t>
  </si>
  <si>
    <t>ΑΣΑ~</t>
  </si>
  <si>
    <t>72</t>
  </si>
  <si>
    <t>ΑΧΩ~</t>
  </si>
  <si>
    <t>71</t>
  </si>
  <si>
    <t>ΞΟΙ</t>
  </si>
  <si>
    <t>51</t>
  </si>
  <si>
    <t>All Women's GPA</t>
  </si>
  <si>
    <t>All Campus GPA</t>
  </si>
  <si>
    <t>ΣΣΣ~</t>
  </si>
  <si>
    <t>84</t>
  </si>
  <si>
    <t>Sorority GPA</t>
  </si>
  <si>
    <t>All-FSL GPA</t>
  </si>
  <si>
    <t>ΓΦΒ~</t>
  </si>
  <si>
    <t>66</t>
  </si>
  <si>
    <t>ΔΖ~</t>
  </si>
  <si>
    <t>ΖΦΒ</t>
  </si>
  <si>
    <t>2</t>
  </si>
  <si>
    <t>ΔΣΘ</t>
  </si>
  <si>
    <t>NA</t>
  </si>
  <si>
    <t>NR</t>
  </si>
  <si>
    <t>ΣΓΡ</t>
  </si>
  <si>
    <t>5</t>
  </si>
  <si>
    <t>Average per Chapter</t>
  </si>
  <si>
    <t>Sorority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</si>
</sst>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450666829432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9">
    <xf numFmtId="0" fontId="0" fillId="0" borderId="0" xfId="0"/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>
      <alignment readingOrder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0" fontId="0" fillId="0" borderId="0" xfId="2" applyNumberFormat="1" applyFont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2" borderId="0" xfId="3" applyFont="1" applyAlignment="1">
      <alignment horizontal="center" vertical="center"/>
    </xf>
    <xf numFmtId="2" fontId="0" fillId="2" borderId="0" xfId="3" applyNumberFormat="1" applyFont="1" applyAlignment="1">
      <alignment horizontal="center" vertical="center"/>
    </xf>
    <xf numFmtId="49" fontId="0" fillId="2" borderId="0" xfId="3" applyNumberFormat="1" applyFont="1" applyAlignment="1">
      <alignment horizontal="center" vertical="center"/>
    </xf>
    <xf numFmtId="0" fontId="0" fillId="2" borderId="0" xfId="3" applyNumberFormat="1" applyFont="1" applyAlignment="1">
      <alignment horizontal="center" vertical="center"/>
    </xf>
    <xf numFmtId="164" fontId="0" fillId="2" borderId="0" xfId="3" applyNumberFormat="1" applyFont="1" applyAlignment="1">
      <alignment horizontal="center" vertical="center"/>
    </xf>
    <xf numFmtId="0" fontId="0" fillId="0" borderId="0" xfId="3" applyFont="1" applyFill="1" applyAlignment="1">
      <alignment horizontal="center" vertical="center"/>
    </xf>
    <xf numFmtId="2" fontId="0" fillId="0" borderId="0" xfId="3" applyNumberFormat="1" applyFont="1" applyFill="1" applyAlignment="1">
      <alignment horizontal="center" vertical="center"/>
    </xf>
    <xf numFmtId="49" fontId="0" fillId="0" borderId="0" xfId="3" applyNumberFormat="1" applyFont="1" applyFill="1" applyAlignment="1">
      <alignment horizontal="center" vertical="center"/>
    </xf>
    <xf numFmtId="0" fontId="0" fillId="0" borderId="0" xfId="3" applyNumberFormat="1" applyFont="1" applyFill="1" applyAlignment="1">
      <alignment horizontal="center" vertical="center"/>
    </xf>
    <xf numFmtId="164" fontId="0" fillId="0" borderId="0" xfId="3" applyNumberFormat="1" applyFont="1" applyFill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165" fontId="0" fillId="4" borderId="1" xfId="0" applyNumberFormat="1" applyFont="1" applyFill="1" applyBorder="1" applyAlignment="1">
      <alignment horizontal="center" vertical="center"/>
    </xf>
    <xf numFmtId="164" fontId="0" fillId="4" borderId="1" xfId="0" applyNumberFormat="1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43" fontId="0" fillId="6" borderId="2" xfId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65" fontId="0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/>
    </xf>
  </cellXfs>
  <cellStyles count="4">
    <cellStyle name="20% - Accent4" xfId="3" builtinId="42"/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H22" sqref="H22"/>
    </sheetView>
  </sheetViews>
  <sheetFormatPr baseColWidth="10" defaultRowHeight="15" x14ac:dyDescent="0"/>
  <cols>
    <col min="2" max="2" width="18.1640625" customWidth="1"/>
    <col min="3" max="3" width="13.6640625" customWidth="1"/>
    <col min="10" max="10" width="13.1640625" bestFit="1" customWidth="1"/>
  </cols>
  <sheetData>
    <row r="1" spans="1:13" ht="18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>
      <c r="A2" s="1" t="s">
        <v>1</v>
      </c>
      <c r="B2" s="1"/>
      <c r="C2" s="2"/>
      <c r="D2" s="2"/>
      <c r="E2" s="2">
        <v>3.11</v>
      </c>
      <c r="F2" s="2"/>
      <c r="G2" s="2"/>
      <c r="H2" s="47"/>
      <c r="I2" s="47"/>
      <c r="J2" s="47"/>
      <c r="K2" s="3"/>
      <c r="L2" s="4"/>
      <c r="M2" s="4"/>
    </row>
    <row r="3" spans="1:13">
      <c r="A3" s="1" t="s">
        <v>2</v>
      </c>
      <c r="B3" s="1"/>
      <c r="C3" s="2"/>
      <c r="D3" s="2"/>
      <c r="E3" s="2">
        <v>3.15</v>
      </c>
      <c r="F3" s="2"/>
      <c r="G3" s="2"/>
      <c r="H3" s="47"/>
      <c r="I3" s="47"/>
      <c r="J3" s="47"/>
      <c r="K3" s="3"/>
      <c r="L3" s="4"/>
      <c r="M3" s="4"/>
    </row>
    <row r="4" spans="1:13">
      <c r="A4" s="1" t="s">
        <v>3</v>
      </c>
      <c r="B4" s="1"/>
      <c r="C4" s="2"/>
      <c r="D4" s="2"/>
      <c r="E4" s="2">
        <v>2.99</v>
      </c>
      <c r="F4" s="2"/>
      <c r="G4" s="2"/>
      <c r="H4" s="47"/>
      <c r="I4" s="47"/>
      <c r="J4" s="47"/>
      <c r="K4" s="3"/>
      <c r="L4" s="4"/>
      <c r="M4" s="4"/>
    </row>
    <row r="5" spans="1:13">
      <c r="A5" s="2" t="s">
        <v>4</v>
      </c>
      <c r="B5" s="2"/>
      <c r="C5" s="2"/>
      <c r="D5" s="2"/>
      <c r="E5" s="2">
        <v>3.03</v>
      </c>
      <c r="F5" s="2"/>
      <c r="G5" s="2"/>
      <c r="H5" s="5"/>
      <c r="I5" s="5"/>
      <c r="J5" s="5"/>
      <c r="K5" s="5"/>
      <c r="L5" s="5"/>
      <c r="M5" s="5"/>
    </row>
    <row r="6" spans="1:13" ht="75">
      <c r="A6" s="6" t="s">
        <v>5</v>
      </c>
      <c r="B6" s="7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8" t="s">
        <v>12</v>
      </c>
      <c r="I6" s="6" t="s">
        <v>13</v>
      </c>
      <c r="J6" s="9" t="s">
        <v>14</v>
      </c>
      <c r="K6" s="9" t="s">
        <v>15</v>
      </c>
      <c r="L6" s="9" t="s">
        <v>16</v>
      </c>
      <c r="M6" s="10" t="s">
        <v>17</v>
      </c>
    </row>
    <row r="7" spans="1:13">
      <c r="A7" s="7">
        <v>1</v>
      </c>
      <c r="B7" s="7" t="s">
        <v>18</v>
      </c>
      <c r="C7" s="11">
        <v>220</v>
      </c>
      <c r="D7" s="11">
        <v>3.28</v>
      </c>
      <c r="E7" s="7">
        <v>3.29</v>
      </c>
      <c r="F7" s="7">
        <v>3.27</v>
      </c>
      <c r="G7" s="12" t="s">
        <v>19</v>
      </c>
      <c r="H7" s="13">
        <v>5502.87</v>
      </c>
      <c r="I7" s="14">
        <f>H7/226</f>
        <v>24.348982300884956</v>
      </c>
      <c r="J7" s="15">
        <f>SUM(250+250+360+6100+4200)</f>
        <v>11160</v>
      </c>
      <c r="K7" s="16">
        <v>0</v>
      </c>
      <c r="L7" s="7">
        <v>2</v>
      </c>
      <c r="M7" s="7">
        <v>27</v>
      </c>
    </row>
    <row r="8" spans="1:13">
      <c r="A8" s="7">
        <v>2</v>
      </c>
      <c r="B8" s="7" t="s">
        <v>20</v>
      </c>
      <c r="C8" s="7">
        <v>230</v>
      </c>
      <c r="D8" s="7">
        <v>3.19</v>
      </c>
      <c r="E8" s="7">
        <v>3.12</v>
      </c>
      <c r="F8" s="7">
        <v>3.23</v>
      </c>
      <c r="G8" s="12" t="s">
        <v>21</v>
      </c>
      <c r="H8" s="13">
        <v>2318.1516666666671</v>
      </c>
      <c r="I8" s="14">
        <f>H8/233</f>
        <v>9.9491487839771118</v>
      </c>
      <c r="J8" s="17">
        <f>SUM(2500+11111)</f>
        <v>13611</v>
      </c>
      <c r="K8" s="18">
        <v>0</v>
      </c>
      <c r="L8" s="7">
        <v>5</v>
      </c>
      <c r="M8" s="7">
        <v>17</v>
      </c>
    </row>
    <row r="9" spans="1:13">
      <c r="A9" s="7">
        <v>2</v>
      </c>
      <c r="B9" s="7" t="s">
        <v>22</v>
      </c>
      <c r="C9" s="11">
        <v>209</v>
      </c>
      <c r="D9" s="14">
        <v>3.19</v>
      </c>
      <c r="E9" s="7">
        <v>3.05</v>
      </c>
      <c r="F9" s="14">
        <v>3.27</v>
      </c>
      <c r="G9" s="19" t="s">
        <v>23</v>
      </c>
      <c r="H9" s="13">
        <v>2571.6999999999998</v>
      </c>
      <c r="I9" s="14">
        <f>H9/212</f>
        <v>12.13066037735849</v>
      </c>
      <c r="J9" s="17">
        <f>SUM(30)</f>
        <v>30</v>
      </c>
      <c r="K9" s="18">
        <v>4</v>
      </c>
      <c r="L9" s="7">
        <v>3</v>
      </c>
      <c r="M9" s="7">
        <v>24</v>
      </c>
    </row>
    <row r="10" spans="1:13">
      <c r="A10" s="7">
        <v>3</v>
      </c>
      <c r="B10" s="7" t="s">
        <v>24</v>
      </c>
      <c r="C10" s="7">
        <v>221</v>
      </c>
      <c r="D10" s="7">
        <v>3.18</v>
      </c>
      <c r="E10" s="7">
        <v>3.14</v>
      </c>
      <c r="F10" s="7">
        <v>3.2</v>
      </c>
      <c r="G10" s="12" t="s">
        <v>25</v>
      </c>
      <c r="H10" s="20">
        <v>1688.7699999999998</v>
      </c>
      <c r="I10" s="14">
        <f>H10/229</f>
        <v>7.3745414847161559</v>
      </c>
      <c r="J10" s="21">
        <f>SUM(1000+1208+847.25)</f>
        <v>3055.25</v>
      </c>
      <c r="K10" s="22">
        <v>261</v>
      </c>
      <c r="L10" s="7">
        <v>3</v>
      </c>
      <c r="M10" s="7">
        <v>16</v>
      </c>
    </row>
    <row r="11" spans="1:13">
      <c r="A11" s="7">
        <v>4</v>
      </c>
      <c r="B11" s="7" t="s">
        <v>26</v>
      </c>
      <c r="C11" s="7">
        <v>113</v>
      </c>
      <c r="D11" s="7">
        <v>3.16</v>
      </c>
      <c r="E11" s="7">
        <v>3.11</v>
      </c>
      <c r="F11" s="7">
        <v>3.19</v>
      </c>
      <c r="G11" s="12" t="s">
        <v>27</v>
      </c>
      <c r="H11" s="22">
        <v>2045.6299999999999</v>
      </c>
      <c r="I11" s="14">
        <f>H11/120</f>
        <v>17.046916666666664</v>
      </c>
      <c r="J11" s="17">
        <v>0</v>
      </c>
      <c r="K11" s="18">
        <v>0</v>
      </c>
      <c r="L11" s="7">
        <v>2</v>
      </c>
      <c r="M11" s="7">
        <v>6</v>
      </c>
    </row>
    <row r="12" spans="1:13">
      <c r="A12" s="23"/>
      <c r="B12" s="23" t="s">
        <v>28</v>
      </c>
      <c r="C12" s="24"/>
      <c r="D12" s="24">
        <v>3.15</v>
      </c>
      <c r="E12" s="23"/>
      <c r="F12" s="23"/>
      <c r="G12" s="25"/>
      <c r="H12" s="26"/>
      <c r="I12" s="24"/>
      <c r="J12" s="27"/>
      <c r="K12" s="26"/>
      <c r="L12" s="23"/>
      <c r="M12" s="23"/>
    </row>
    <row r="14" spans="1:13">
      <c r="A14" s="23"/>
      <c r="B14" s="23" t="s">
        <v>29</v>
      </c>
      <c r="C14" s="24"/>
      <c r="D14" s="24">
        <v>3.03</v>
      </c>
      <c r="E14" s="23"/>
      <c r="F14" s="23"/>
      <c r="G14" s="25"/>
      <c r="H14" s="26"/>
      <c r="I14" s="24"/>
      <c r="J14" s="27"/>
      <c r="K14" s="26"/>
      <c r="L14" s="23"/>
      <c r="M14" s="23"/>
    </row>
    <row r="15" spans="1:13">
      <c r="A15" s="28"/>
      <c r="B15" s="28"/>
      <c r="C15" s="29"/>
      <c r="D15" s="29"/>
      <c r="E15" s="28"/>
      <c r="F15" s="28"/>
      <c r="G15" s="30"/>
      <c r="H15" s="31"/>
      <c r="I15" s="29"/>
      <c r="J15" s="32"/>
      <c r="K15" s="31"/>
      <c r="L15" s="28"/>
      <c r="M15" s="28"/>
    </row>
    <row r="16" spans="1:13">
      <c r="A16" s="7">
        <v>5</v>
      </c>
      <c r="B16" s="7" t="s">
        <v>30</v>
      </c>
      <c r="C16" s="7">
        <v>180</v>
      </c>
      <c r="D16" s="7">
        <v>3.02</v>
      </c>
      <c r="E16" s="7">
        <v>2.96</v>
      </c>
      <c r="F16" s="7">
        <v>3.07</v>
      </c>
      <c r="G16" s="12" t="s">
        <v>31</v>
      </c>
      <c r="H16" s="22">
        <v>2814.97</v>
      </c>
      <c r="I16" s="14">
        <f>H16/181</f>
        <v>15.552320441988948</v>
      </c>
      <c r="J16" s="17">
        <f>SUM(830)</f>
        <v>830</v>
      </c>
      <c r="K16" s="18">
        <v>0</v>
      </c>
      <c r="L16" s="7">
        <v>4</v>
      </c>
      <c r="M16" s="7">
        <v>6</v>
      </c>
    </row>
    <row r="17" spans="1:13">
      <c r="A17" s="23"/>
      <c r="B17" s="23" t="s">
        <v>32</v>
      </c>
      <c r="C17" s="23"/>
      <c r="D17" s="23">
        <v>3.11</v>
      </c>
      <c r="E17" s="23"/>
      <c r="F17" s="23"/>
      <c r="G17" s="25"/>
      <c r="H17" s="26"/>
      <c r="I17" s="24"/>
      <c r="J17" s="27"/>
      <c r="K17" s="26"/>
      <c r="L17" s="23"/>
      <c r="M17" s="23"/>
    </row>
    <row r="18" spans="1:13">
      <c r="A18" s="23"/>
      <c r="B18" s="23" t="s">
        <v>33</v>
      </c>
      <c r="C18" s="24"/>
      <c r="D18" s="24">
        <v>2.99</v>
      </c>
      <c r="E18" s="23"/>
      <c r="F18" s="23"/>
      <c r="G18" s="25"/>
      <c r="H18" s="26"/>
      <c r="I18" s="24"/>
      <c r="J18" s="27"/>
      <c r="K18" s="26"/>
      <c r="L18" s="23"/>
      <c r="M18" s="23"/>
    </row>
    <row r="19" spans="1:13">
      <c r="A19" s="7">
        <v>6</v>
      </c>
      <c r="B19" s="7" t="s">
        <v>34</v>
      </c>
      <c r="C19" s="11">
        <v>160</v>
      </c>
      <c r="D19" s="33">
        <v>2.91</v>
      </c>
      <c r="E19" s="34">
        <v>2.88</v>
      </c>
      <c r="F19" s="34">
        <v>2.94</v>
      </c>
      <c r="G19" s="12" t="s">
        <v>35</v>
      </c>
      <c r="H19" s="13">
        <v>1769.1100000000001</v>
      </c>
      <c r="I19" s="14">
        <f>H19/165</f>
        <v>10.721878787878788</v>
      </c>
      <c r="J19" s="17">
        <v>850</v>
      </c>
      <c r="K19" s="18">
        <v>0</v>
      </c>
      <c r="L19" s="7">
        <v>1</v>
      </c>
      <c r="M19" s="7">
        <v>8</v>
      </c>
    </row>
    <row r="20" spans="1:13">
      <c r="A20" s="7">
        <v>7</v>
      </c>
      <c r="B20" s="6" t="s">
        <v>36</v>
      </c>
      <c r="C20" s="7">
        <v>198</v>
      </c>
      <c r="D20" s="7">
        <v>2.87</v>
      </c>
      <c r="E20" s="7">
        <v>2.52</v>
      </c>
      <c r="F20" s="7">
        <v>3.08</v>
      </c>
      <c r="G20" s="12" t="s">
        <v>19</v>
      </c>
      <c r="H20" s="13">
        <v>481.18999999999994</v>
      </c>
      <c r="I20" s="14">
        <f>H20/199</f>
        <v>2.418040201005025</v>
      </c>
      <c r="J20" s="17">
        <v>0</v>
      </c>
      <c r="K20" s="18">
        <v>0</v>
      </c>
      <c r="L20" s="7">
        <v>1</v>
      </c>
      <c r="M20" s="7">
        <v>7</v>
      </c>
    </row>
    <row r="21" spans="1:13">
      <c r="A21" s="7">
        <v>8</v>
      </c>
      <c r="B21" s="7" t="s">
        <v>37</v>
      </c>
      <c r="C21" s="7">
        <v>8</v>
      </c>
      <c r="D21" s="7">
        <v>2.82</v>
      </c>
      <c r="E21" s="7">
        <v>2.4700000000000002</v>
      </c>
      <c r="F21" s="7">
        <v>2.97</v>
      </c>
      <c r="G21" s="12" t="s">
        <v>38</v>
      </c>
      <c r="H21" s="22">
        <v>63.99</v>
      </c>
      <c r="I21" s="14">
        <f>H21/8</f>
        <v>7.9987500000000002</v>
      </c>
      <c r="J21" s="17">
        <v>0</v>
      </c>
      <c r="K21" s="18">
        <v>0</v>
      </c>
      <c r="L21" s="7">
        <v>0</v>
      </c>
      <c r="M21" s="7">
        <v>1</v>
      </c>
    </row>
    <row r="22" spans="1:13">
      <c r="A22" s="7">
        <v>9</v>
      </c>
      <c r="B22" s="7" t="s">
        <v>39</v>
      </c>
      <c r="C22" s="7">
        <v>5</v>
      </c>
      <c r="D22" s="7">
        <v>2.65</v>
      </c>
      <c r="E22" s="7" t="s">
        <v>40</v>
      </c>
      <c r="F22" s="7">
        <v>2.65</v>
      </c>
      <c r="G22" s="12" t="s">
        <v>40</v>
      </c>
      <c r="H22" s="22" t="s">
        <v>41</v>
      </c>
      <c r="I22" s="14" t="s">
        <v>41</v>
      </c>
      <c r="J22" s="17" t="s">
        <v>41</v>
      </c>
      <c r="K22" s="18" t="s">
        <v>41</v>
      </c>
      <c r="L22" s="7" t="s">
        <v>41</v>
      </c>
      <c r="M22" s="7">
        <v>0</v>
      </c>
    </row>
    <row r="23" spans="1:13">
      <c r="A23" s="7">
        <v>10</v>
      </c>
      <c r="B23" s="35" t="s">
        <v>42</v>
      </c>
      <c r="C23" s="11">
        <v>5</v>
      </c>
      <c r="D23" s="33">
        <v>2.64</v>
      </c>
      <c r="E23" s="34">
        <v>2.64</v>
      </c>
      <c r="F23" s="34" t="s">
        <v>40</v>
      </c>
      <c r="G23" s="12" t="s">
        <v>43</v>
      </c>
      <c r="H23" s="13" t="s">
        <v>41</v>
      </c>
      <c r="I23" s="14" t="s">
        <v>41</v>
      </c>
      <c r="J23" s="17" t="s">
        <v>41</v>
      </c>
      <c r="K23" s="18" t="s">
        <v>41</v>
      </c>
      <c r="L23" s="7" t="s">
        <v>41</v>
      </c>
      <c r="M23" s="7">
        <v>0</v>
      </c>
    </row>
    <row r="24" spans="1:13" ht="16" thickBot="1"/>
    <row r="25" spans="1:13">
      <c r="A25" s="48" t="s">
        <v>44</v>
      </c>
      <c r="B25" s="48"/>
      <c r="C25" s="36"/>
      <c r="D25" s="36"/>
      <c r="E25" s="36"/>
      <c r="F25" s="36"/>
      <c r="G25" s="36"/>
      <c r="H25" s="37">
        <f>AVERAGE(H1:H23)</f>
        <v>2139.5979629629633</v>
      </c>
      <c r="I25" s="38"/>
      <c r="J25" s="39"/>
      <c r="K25" s="39"/>
      <c r="L25" s="37"/>
      <c r="M25" s="37"/>
    </row>
    <row r="26" spans="1:13" ht="16" thickBot="1">
      <c r="A26" s="45" t="s">
        <v>45</v>
      </c>
      <c r="B26" s="45"/>
      <c r="C26" s="40">
        <f>SUM(C7:C25)</f>
        <v>1549</v>
      </c>
      <c r="D26" s="40">
        <v>3.11</v>
      </c>
      <c r="E26" s="41">
        <v>3</v>
      </c>
      <c r="F26" s="40">
        <v>3.14</v>
      </c>
      <c r="G26" s="42"/>
      <c r="H26" s="42">
        <f>SUM(H7:H23)</f>
        <v>19256.381666666668</v>
      </c>
      <c r="I26" s="43"/>
      <c r="J26" s="44">
        <f>SUM(J7:J23)</f>
        <v>29536.25</v>
      </c>
      <c r="K26" s="44">
        <v>265</v>
      </c>
      <c r="L26" s="42">
        <f>SUM(L7:L23)</f>
        <v>21</v>
      </c>
      <c r="M26" s="42">
        <f>SUM(M7:M25)</f>
        <v>112</v>
      </c>
    </row>
  </sheetData>
  <mergeCells count="6">
    <mergeCell ref="A26:B26"/>
    <mergeCell ref="A1:M1"/>
    <mergeCell ref="H2:J2"/>
    <mergeCell ref="H3:J3"/>
    <mergeCell ref="H4:J4"/>
    <mergeCell ref="A25:B25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Missouri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Shelby Greninger</dc:creator>
  <cp:lastModifiedBy>Shelby Greninger</cp:lastModifiedBy>
  <dcterms:created xsi:type="dcterms:W3CDTF">2015-02-02T21:29:46Z</dcterms:created>
  <dcterms:modified xsi:type="dcterms:W3CDTF">2015-03-20T19:45:16Z</dcterms:modified>
</cp:coreProperties>
</file>