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workbookPr defaultThemeVersion="166925"/>
  <mc:AlternateContent xmlns:mc="http://schemas.openxmlformats.org/markup-compatibility/2006">
    <mc:Choice Requires="x15">
      <x15ac:absPath xmlns:x15ac="http://schemas.microsoft.com/office/spreadsheetml/2010/11/ac" url="C:\Users\tns2700\Downloads\"/>
    </mc:Choice>
  </mc:AlternateContent>
  <xr:revisionPtr revIDLastSave="169" documentId="13_ncr:1_{598EB65E-AB6F-4D34-87FB-824789D829FB}" xr6:coauthVersionLast="47" xr6:coauthVersionMax="47" xr10:uidLastSave="{4C425DE5-0B27-4F18-BCBF-79E576231CA6}"/>
  <bookViews>
    <workbookView xWindow="-120" yWindow="-120" windowWidth="29040" windowHeight="15720" firstSheet="3" activeTab="2" xr2:uid="{00000000-000D-0000-FFFF-FFFF00000000}"/>
  </bookViews>
  <sheets>
    <sheet name="General Information" sheetId="5" r:id="rId1"/>
    <sheet name="Non-Event Expenses" sheetId="9" r:id="rId2"/>
    <sheet name="Event Expenses" sheetId="2" r:id="rId3"/>
    <sheet name="Overview" sheetId="1" r:id="rId4"/>
    <sheet name="_56F9DC9755BA473782653E2940F9" sheetId="4" state="veryHidden" r:id="rId5"/>
  </sheets>
  <definedNames>
    <definedName name="_56F9DC9755BA473782653E2940F9FormId">"5DDYyk9VYUO65chlIz-3fywwLWZV2elLuf60ZE2ImVtUNjNMR0w0REZIUDAyMVRKSUQyVVRHM1hNViQlQCN0PWcu"</definedName>
    <definedName name="_56F9DC9755BA473782653E2940F9ResponseSheet">"Form1"</definedName>
    <definedName name="_56F9DC9755BA473782653E2940F9SourceDocId">"{3033f2cc-97a3-4c02-ae78-a7996591c9b7}"</definedName>
  </definedNames>
  <calcPr calcId="191028"/>
  <customWorkbookViews>
    <customWorkbookView name="Event Expenses" guid="{D0FA48E2-894F-44A5-BF2F-B5670C9CACDC}" maximized="1" xWindow="-8" yWindow="-8" windowWidth="1936" windowHeight="104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0" i="2" l="1"/>
  <c r="K15" i="9"/>
  <c r="H352" i="2"/>
  <c r="H351" i="2"/>
  <c r="H348" i="2"/>
  <c r="H342" i="2"/>
  <c r="H336" i="2"/>
  <c r="H334" i="2"/>
  <c r="H316" i="2"/>
  <c r="H315" i="2"/>
  <c r="H312" i="2"/>
  <c r="H306" i="2"/>
  <c r="H300" i="2"/>
  <c r="H298" i="2"/>
  <c r="H280" i="2"/>
  <c r="H279" i="2"/>
  <c r="H276" i="2"/>
  <c r="H270" i="2"/>
  <c r="H264" i="2"/>
  <c r="H262" i="2"/>
  <c r="H244" i="2"/>
  <c r="H243" i="2"/>
  <c r="H240" i="2"/>
  <c r="H234" i="2"/>
  <c r="H228" i="2"/>
  <c r="H226" i="2"/>
  <c r="H208" i="2"/>
  <c r="H207" i="2"/>
  <c r="H204" i="2"/>
  <c r="H198" i="2"/>
  <c r="H192" i="2"/>
  <c r="H190" i="2"/>
  <c r="H172" i="2"/>
  <c r="H171" i="2"/>
  <c r="H168" i="2"/>
  <c r="H162" i="2"/>
  <c r="H156" i="2"/>
  <c r="H154" i="2"/>
  <c r="H136" i="2"/>
  <c r="H135" i="2"/>
  <c r="H132" i="2"/>
  <c r="H126" i="2"/>
  <c r="H120" i="2"/>
  <c r="H118" i="2"/>
  <c r="H100" i="2"/>
  <c r="H99" i="2"/>
  <c r="H96" i="2"/>
  <c r="H91" i="2"/>
  <c r="H84" i="2"/>
  <c r="H83" i="2"/>
  <c r="H82" i="2"/>
  <c r="H64" i="2"/>
  <c r="H63" i="2"/>
  <c r="H60" i="2"/>
  <c r="H54" i="2"/>
  <c r="H48" i="2"/>
  <c r="H47" i="2"/>
  <c r="H46" i="2"/>
  <c r="K27" i="2"/>
  <c r="H28" i="2"/>
  <c r="H27" i="2"/>
  <c r="H24" i="2"/>
  <c r="H18" i="2"/>
  <c r="H12" i="2"/>
  <c r="H11" i="2"/>
  <c r="H10" i="2"/>
  <c r="E18" i="1"/>
  <c r="E17" i="1"/>
  <c r="E16" i="1"/>
  <c r="E15" i="1"/>
  <c r="E14" i="1"/>
  <c r="E13" i="1"/>
  <c r="E12" i="1"/>
  <c r="E11" i="1"/>
  <c r="E10" i="1"/>
  <c r="E9" i="1"/>
  <c r="C18" i="1"/>
  <c r="C17" i="1"/>
  <c r="C16" i="1"/>
  <c r="C15" i="1"/>
  <c r="C14" i="1"/>
  <c r="C13" i="1"/>
  <c r="C12" i="1"/>
  <c r="C11" i="1"/>
  <c r="C10" i="1"/>
  <c r="C9" i="1"/>
  <c r="D32" i="1"/>
  <c r="D33" i="1"/>
  <c r="D34" i="1"/>
  <c r="D35" i="1"/>
  <c r="D36" i="1"/>
  <c r="D37" i="1"/>
  <c r="D38" i="1"/>
  <c r="E38" i="1" s="1"/>
  <c r="D39" i="1"/>
  <c r="D40" i="1"/>
  <c r="D41" i="1"/>
  <c r="D31" i="1"/>
  <c r="D22" i="1"/>
  <c r="D23" i="1"/>
  <c r="D24" i="1"/>
  <c r="D25" i="1"/>
  <c r="D26" i="1"/>
  <c r="D27" i="1"/>
  <c r="D28" i="1"/>
  <c r="D29" i="1"/>
  <c r="D21" i="1"/>
  <c r="E31" i="1"/>
  <c r="E29" i="1"/>
  <c r="E28" i="1"/>
  <c r="E22" i="1"/>
  <c r="E21" i="1"/>
  <c r="I29" i="9"/>
  <c r="K25" i="9"/>
  <c r="K22" i="9"/>
  <c r="K18" i="9"/>
  <c r="K16" i="9"/>
  <c r="K9" i="9"/>
  <c r="K8" i="9"/>
  <c r="I353" i="2"/>
  <c r="K352" i="2"/>
  <c r="K351" i="2"/>
  <c r="K350" i="2"/>
  <c r="K349" i="2"/>
  <c r="H347" i="2"/>
  <c r="K347" i="2" s="1"/>
  <c r="K346" i="2"/>
  <c r="K342" i="2"/>
  <c r="K340" i="2"/>
  <c r="K339" i="2"/>
  <c r="K338" i="2"/>
  <c r="K337" i="2"/>
  <c r="E337" i="2"/>
  <c r="K336" i="2"/>
  <c r="E336" i="2"/>
  <c r="H335" i="2"/>
  <c r="K335" i="2" s="1"/>
  <c r="K334" i="2"/>
  <c r="K333" i="2"/>
  <c r="K332" i="2"/>
  <c r="I317" i="2"/>
  <c r="K316" i="2"/>
  <c r="K315" i="2"/>
  <c r="K314" i="2"/>
  <c r="K313" i="2"/>
  <c r="H311" i="2"/>
  <c r="K311" i="2" s="1"/>
  <c r="K310" i="2"/>
  <c r="K306" i="2"/>
  <c r="K304" i="2"/>
  <c r="K303" i="2"/>
  <c r="K302" i="2"/>
  <c r="K301" i="2"/>
  <c r="E301" i="2"/>
  <c r="K300" i="2"/>
  <c r="E300" i="2"/>
  <c r="H299" i="2"/>
  <c r="K299" i="2" s="1"/>
  <c r="K298" i="2"/>
  <c r="K297" i="2"/>
  <c r="K296" i="2"/>
  <c r="I281" i="2"/>
  <c r="K280" i="2"/>
  <c r="K279" i="2"/>
  <c r="K278" i="2"/>
  <c r="K277" i="2"/>
  <c r="H275" i="2"/>
  <c r="K275" i="2" s="1"/>
  <c r="K274" i="2"/>
  <c r="K270" i="2"/>
  <c r="K268" i="2"/>
  <c r="K267" i="2"/>
  <c r="K266" i="2"/>
  <c r="K265" i="2"/>
  <c r="E265" i="2"/>
  <c r="K264" i="2"/>
  <c r="E264" i="2"/>
  <c r="H263" i="2"/>
  <c r="K263" i="2" s="1"/>
  <c r="K262" i="2"/>
  <c r="K261" i="2"/>
  <c r="K260" i="2"/>
  <c r="I245" i="2"/>
  <c r="K244" i="2"/>
  <c r="K243" i="2"/>
  <c r="K242" i="2"/>
  <c r="K241" i="2"/>
  <c r="H239" i="2"/>
  <c r="K239" i="2" s="1"/>
  <c r="K238" i="2"/>
  <c r="K234" i="2"/>
  <c r="K232" i="2"/>
  <c r="K231" i="2"/>
  <c r="K230" i="2"/>
  <c r="K229" i="2"/>
  <c r="E229" i="2"/>
  <c r="K228" i="2"/>
  <c r="E228" i="2"/>
  <c r="H227" i="2"/>
  <c r="K227" i="2" s="1"/>
  <c r="K226" i="2"/>
  <c r="K225" i="2"/>
  <c r="K224" i="2"/>
  <c r="I209" i="2"/>
  <c r="K208" i="2"/>
  <c r="K207" i="2"/>
  <c r="K206" i="2"/>
  <c r="K205" i="2"/>
  <c r="H203" i="2"/>
  <c r="K203" i="2" s="1"/>
  <c r="K202" i="2"/>
  <c r="K198" i="2"/>
  <c r="K196" i="2"/>
  <c r="K195" i="2"/>
  <c r="K194" i="2"/>
  <c r="K193" i="2"/>
  <c r="E193" i="2"/>
  <c r="K192" i="2"/>
  <c r="E192" i="2"/>
  <c r="H191" i="2"/>
  <c r="K191" i="2" s="1"/>
  <c r="K190" i="2"/>
  <c r="K189" i="2"/>
  <c r="K188" i="2"/>
  <c r="I173" i="2"/>
  <c r="K172" i="2"/>
  <c r="K171" i="2"/>
  <c r="K170" i="2"/>
  <c r="K169" i="2"/>
  <c r="H167" i="2"/>
  <c r="K167" i="2" s="1"/>
  <c r="K166" i="2"/>
  <c r="K162" i="2"/>
  <c r="K160" i="2"/>
  <c r="K159" i="2"/>
  <c r="K158" i="2"/>
  <c r="K157" i="2"/>
  <c r="E157" i="2"/>
  <c r="K156" i="2"/>
  <c r="E156" i="2"/>
  <c r="H155" i="2"/>
  <c r="K155" i="2" s="1"/>
  <c r="K154" i="2"/>
  <c r="K153" i="2"/>
  <c r="K152" i="2"/>
  <c r="I137" i="2"/>
  <c r="K136" i="2"/>
  <c r="K135" i="2"/>
  <c r="K134" i="2"/>
  <c r="K133" i="2"/>
  <c r="H131" i="2"/>
  <c r="K131" i="2" s="1"/>
  <c r="K130" i="2"/>
  <c r="K126" i="2"/>
  <c r="K124" i="2"/>
  <c r="K123" i="2"/>
  <c r="K122" i="2"/>
  <c r="K121" i="2"/>
  <c r="E121" i="2"/>
  <c r="K120" i="2"/>
  <c r="E120" i="2"/>
  <c r="H119" i="2"/>
  <c r="K119" i="2" s="1"/>
  <c r="K118" i="2"/>
  <c r="K117" i="2"/>
  <c r="K116" i="2"/>
  <c r="I101" i="2"/>
  <c r="K100" i="2"/>
  <c r="K99" i="2"/>
  <c r="K98" i="2"/>
  <c r="K97" i="2"/>
  <c r="H95" i="2"/>
  <c r="K95" i="2" s="1"/>
  <c r="K94" i="2"/>
  <c r="K90" i="2"/>
  <c r="K88" i="2"/>
  <c r="K87" i="2"/>
  <c r="K86" i="2"/>
  <c r="K85" i="2"/>
  <c r="E85" i="2"/>
  <c r="K84" i="2"/>
  <c r="E84" i="2"/>
  <c r="K83" i="2"/>
  <c r="K82" i="2"/>
  <c r="K81" i="2"/>
  <c r="K80" i="2"/>
  <c r="I65" i="2"/>
  <c r="K64" i="2"/>
  <c r="K63" i="2"/>
  <c r="K62" i="2"/>
  <c r="K61" i="2"/>
  <c r="H59" i="2"/>
  <c r="K59" i="2" s="1"/>
  <c r="K58" i="2"/>
  <c r="K54" i="2"/>
  <c r="K52" i="2"/>
  <c r="K51" i="2"/>
  <c r="K50" i="2"/>
  <c r="K49" i="2"/>
  <c r="E49" i="2"/>
  <c r="K48" i="2"/>
  <c r="E48" i="2"/>
  <c r="K47" i="2"/>
  <c r="K46" i="2"/>
  <c r="K45" i="2"/>
  <c r="K44" i="2"/>
  <c r="I29" i="2"/>
  <c r="K13" i="2"/>
  <c r="H23" i="2"/>
  <c r="E13" i="2"/>
  <c r="E12" i="2"/>
  <c r="K28" i="2"/>
  <c r="K9" i="2"/>
  <c r="K10" i="2"/>
  <c r="K11" i="2"/>
  <c r="K12" i="2"/>
  <c r="K14" i="2"/>
  <c r="K15" i="2"/>
  <c r="K16" i="2"/>
  <c r="K18" i="2"/>
  <c r="K22" i="2"/>
  <c r="K23" i="2"/>
  <c r="K25" i="2"/>
  <c r="K26" i="2"/>
  <c r="K8" i="2"/>
  <c r="D43" i="1" l="1"/>
  <c r="E35" i="1"/>
  <c r="K348" i="2"/>
  <c r="H345" i="2"/>
  <c r="K345" i="2" s="1"/>
  <c r="H344" i="2"/>
  <c r="K344" i="2" s="1"/>
  <c r="H343" i="2"/>
  <c r="K343" i="2" s="1"/>
  <c r="K312" i="2"/>
  <c r="H309" i="2"/>
  <c r="K309" i="2" s="1"/>
  <c r="H308" i="2"/>
  <c r="K308" i="2" s="1"/>
  <c r="H307" i="2"/>
  <c r="K307" i="2" s="1"/>
  <c r="K276" i="2"/>
  <c r="H273" i="2"/>
  <c r="K273" i="2" s="1"/>
  <c r="H272" i="2"/>
  <c r="K272" i="2" s="1"/>
  <c r="H271" i="2"/>
  <c r="K271" i="2" s="1"/>
  <c r="K240" i="2"/>
  <c r="H237" i="2"/>
  <c r="K237" i="2" s="1"/>
  <c r="H236" i="2"/>
  <c r="K236" i="2" s="1"/>
  <c r="H235" i="2"/>
  <c r="K235" i="2" s="1"/>
  <c r="K204" i="2"/>
  <c r="H201" i="2"/>
  <c r="K201" i="2" s="1"/>
  <c r="H200" i="2"/>
  <c r="K200" i="2" s="1"/>
  <c r="H199" i="2"/>
  <c r="K199" i="2" s="1"/>
  <c r="K168" i="2"/>
  <c r="H165" i="2"/>
  <c r="K165" i="2" s="1"/>
  <c r="H164" i="2"/>
  <c r="K164" i="2" s="1"/>
  <c r="H163" i="2"/>
  <c r="K163" i="2" s="1"/>
  <c r="K132" i="2"/>
  <c r="H129" i="2"/>
  <c r="K129" i="2" s="1"/>
  <c r="H128" i="2"/>
  <c r="K128" i="2" s="1"/>
  <c r="H127" i="2"/>
  <c r="K127" i="2" s="1"/>
  <c r="K96" i="2"/>
  <c r="H93" i="2"/>
  <c r="K93" i="2" s="1"/>
  <c r="H92" i="2"/>
  <c r="K92" i="2" s="1"/>
  <c r="K91" i="2"/>
  <c r="K60" i="2"/>
  <c r="H57" i="2"/>
  <c r="K57" i="2" s="1"/>
  <c r="H56" i="2"/>
  <c r="K56" i="2" s="1"/>
  <c r="H55" i="2"/>
  <c r="K55" i="2" s="1"/>
  <c r="K24" i="2"/>
  <c r="H21" i="2"/>
  <c r="K21" i="2" s="1"/>
  <c r="H20" i="2"/>
  <c r="K20" i="2" s="1"/>
  <c r="H19" i="2"/>
  <c r="K19" i="2" s="1"/>
</calcChain>
</file>

<file path=xl/sharedStrings.xml><?xml version="1.0" encoding="utf-8"?>
<sst xmlns="http://schemas.openxmlformats.org/spreadsheetml/2006/main" count="806" uniqueCount="125">
  <si>
    <t>SOFAC Budget Proposal</t>
  </si>
  <si>
    <t>Organization Information</t>
  </si>
  <si>
    <t>Insert information into all yellow cells. Review the SOFAC objectives and event types before continuing on to the next sheets.</t>
  </si>
  <si>
    <t>Organization Name (as listed on BearLink):</t>
  </si>
  <si>
    <t>President Name:</t>
  </si>
  <si>
    <t>President's University Email:</t>
  </si>
  <si>
    <t>Treasurer Name:</t>
  </si>
  <si>
    <t>Treasurer's University Email:</t>
  </si>
  <si>
    <t>Vice President Name:</t>
  </si>
  <si>
    <t>Vice President's Email"</t>
  </si>
  <si>
    <t>Advisor's Name:</t>
  </si>
  <si>
    <t>Advisor's Email:</t>
  </si>
  <si>
    <r>
      <rPr>
        <b/>
        <sz val="11"/>
        <color rgb="FF000000"/>
        <rFont val="Calibri"/>
        <scheme val="minor"/>
      </rPr>
      <t xml:space="preserve">Fiscal Year:
</t>
    </r>
    <r>
      <rPr>
        <i/>
        <sz val="9"/>
        <color rgb="FF000000"/>
        <rFont val="Calibri"/>
        <scheme val="minor"/>
      </rPr>
      <t>(Ex. 2025-2026)</t>
    </r>
  </si>
  <si>
    <t># of Members (Current):</t>
  </si>
  <si>
    <t>Executive Transition Information</t>
  </si>
  <si>
    <t>When Was Your Most Recent Executive Board Election:</t>
  </si>
  <si>
    <t>When Will Next Executive Board Election Be:</t>
  </si>
  <si>
    <t>SOFAC's Objectives</t>
  </si>
  <si>
    <t>Event Types</t>
  </si>
  <si>
    <t>1. To assist, via funding, registered student organizations in their effort to sponsor services or events that directly contribute to the betterment of the Missouri State student community.</t>
  </si>
  <si>
    <t>Location</t>
  </si>
  <si>
    <t>On-Campus Event</t>
  </si>
  <si>
    <r>
      <rPr>
        <sz val="11"/>
        <color rgb="FF000000"/>
        <rFont val="Calibri"/>
        <scheme val="minor"/>
      </rPr>
      <t>Off-Campus Event (</t>
    </r>
    <r>
      <rPr>
        <i/>
        <sz val="11"/>
        <color rgb="FF000000"/>
        <rFont val="Calibri"/>
        <scheme val="minor"/>
      </rPr>
      <t>60+ miles away</t>
    </r>
    <r>
      <rPr>
        <sz val="11"/>
        <color rgb="FF000000"/>
        <rFont val="Calibri"/>
        <scheme val="minor"/>
      </rPr>
      <t>)</t>
    </r>
  </si>
  <si>
    <t>2. To assist, via funding, registered student organizations’ efforts to sponsor events on campus to improve the social, cultural, recreational, and educational offerings to the students and the rest of the University community.</t>
  </si>
  <si>
    <t>Audience</t>
  </si>
  <si>
    <t>Public (All Students are Welcome)</t>
  </si>
  <si>
    <t>Private (Organization Members Only)</t>
  </si>
  <si>
    <t>Admission</t>
  </si>
  <si>
    <t>Free to All Students</t>
  </si>
  <si>
    <t>3. To assist, via funding, registered student organizations’ efforts to participate in services or events designed to foster members’ educational, leadership or career focused growth, or to assist in the attainment of the respective organization’s mission/purpose.</t>
  </si>
  <si>
    <t>Cost to Attend</t>
  </si>
  <si>
    <t>Alcohol</t>
  </si>
  <si>
    <t>Alcoholic Event</t>
  </si>
  <si>
    <t>Non-Alcoholic Event</t>
  </si>
  <si>
    <t>4. To assist, via funding, registered student organizations’ efforts to sponsor physical and/ or environmental improvements in the quality of the Missouri State student community.</t>
  </si>
  <si>
    <t>Time</t>
  </si>
  <si>
    <t>One Day</t>
  </si>
  <si>
    <t>Overnight</t>
  </si>
  <si>
    <t>GENERAL INFORMATION</t>
  </si>
  <si>
    <t>NON-EVENT EXPENSES</t>
  </si>
  <si>
    <t>This section is for general, non-event-specific expenses. Fill out the information in the yellow cell below.</t>
  </si>
  <si>
    <t>The "Amount Allowed" column is the maximum amount of money that your organization can request for an event. Some cells will autofill based on the information provided in the General Information Section.</t>
  </si>
  <si>
    <t>Expense Description</t>
  </si>
  <si>
    <t>Provide a description of all the general expenses you are requesting in the yellow box below. Then check the boxes of the SOFAC Objectives and Event Types that fit the description of your request.</t>
  </si>
  <si>
    <t>Allowed Expenses</t>
  </si>
  <si>
    <t>Amount Allowed per Fiscal Year</t>
  </si>
  <si>
    <t>Amount Requested</t>
  </si>
  <si>
    <t>Amount Remaining</t>
  </si>
  <si>
    <t>Equipment Purchases</t>
  </si>
  <si>
    <t>Annual Association/Membership Fees</t>
  </si>
  <si>
    <t>Lodging</t>
  </si>
  <si>
    <t>No Max</t>
  </si>
  <si>
    <t>Contract Fees (Entertainer/Speaker/Other)</t>
  </si>
  <si>
    <t>Conference Registration Fees</t>
  </si>
  <si>
    <t>Club League/Tournament Fees</t>
  </si>
  <si>
    <t>Facility Rental</t>
  </si>
  <si>
    <t>DJ Services</t>
  </si>
  <si>
    <t>Advertising</t>
  </si>
  <si>
    <t>Transportation Expenses</t>
  </si>
  <si>
    <t>Airline Tickets</t>
  </si>
  <si>
    <t>Vehicle Rental (up to 6 passengers)</t>
  </si>
  <si>
    <t>Vehicle Rental (7-11 passengers)</t>
  </si>
  <si>
    <t>Please include any additional information you wish to share with SOFAC to aid in the decision making process for allocating funds.</t>
  </si>
  <si>
    <t>Vehicle Rental (12+ passengers)</t>
  </si>
  <si>
    <t>Bus Rental</t>
  </si>
  <si>
    <t>Train/Bus</t>
  </si>
  <si>
    <t>Parking</t>
  </si>
  <si>
    <t>Taxi/Shuttle</t>
  </si>
  <si>
    <t>Gas (rental vehicles only)</t>
  </si>
  <si>
    <t>Mileage (personal vehicles only)</t>
  </si>
  <si>
    <t>Mileage (university vehicles only)</t>
  </si>
  <si>
    <t>Total</t>
  </si>
  <si>
    <t>Alcoholic Event (Alcohol will be Present)</t>
  </si>
  <si>
    <t>EVENT EXPENSES</t>
  </si>
  <si>
    <t>This section is for event-specific expenses. Fill out the information in the yellow cells below. This information will complete formulas that are used throughout the sheet.</t>
  </si>
  <si>
    <t>Event 1</t>
  </si>
  <si>
    <t>Event Name:</t>
  </si>
  <si>
    <t>Amount Allowed</t>
  </si>
  <si>
    <t>Number of Members that Attending:</t>
  </si>
  <si>
    <t>Number of Members Requesting SOFAC:</t>
  </si>
  <si>
    <t>Association/Membership Fees</t>
  </si>
  <si>
    <t>Event Begin Date:</t>
  </si>
  <si>
    <t>Event End Date:</t>
  </si>
  <si>
    <t>Contracted Fees</t>
  </si>
  <si>
    <t>Event Length (Days):</t>
  </si>
  <si>
    <t>Event Length (Nights):</t>
  </si>
  <si>
    <t>Facility Reservation Fees</t>
  </si>
  <si>
    <t>Transportation</t>
  </si>
  <si>
    <t>Number of Personal Vehicles:</t>
  </si>
  <si>
    <t>Number of Rental Vehicles:</t>
  </si>
  <si>
    <t>Advertising/Marketing</t>
  </si>
  <si>
    <t>Number of University Vehicles:</t>
  </si>
  <si>
    <t>Miles (roundtrip):</t>
  </si>
  <si>
    <t>Contract</t>
  </si>
  <si>
    <t>Number of Individuals:</t>
  </si>
  <si>
    <t>Event Description</t>
  </si>
  <si>
    <t>Provide a description of your event in the space below. Then check the boxes of the SOFAC Objectives and Event Types that fit the description of your event.</t>
  </si>
  <si>
    <t>Event 2</t>
  </si>
  <si>
    <t>Event 3</t>
  </si>
  <si>
    <t>Event 4</t>
  </si>
  <si>
    <t>Event 5</t>
  </si>
  <si>
    <t>Event 6</t>
  </si>
  <si>
    <t>Event 7</t>
  </si>
  <si>
    <t>Event 8</t>
  </si>
  <si>
    <t>Event 9</t>
  </si>
  <si>
    <t>Event 10</t>
  </si>
  <si>
    <t>Fiscal Year Budget Breakdown</t>
  </si>
  <si>
    <t>Do not input any information on this sheet. All information from the previous sheets will be collected and summarized here for your review before submitting your budget proposal request to SOFAC. Ensure all information is correct. If any areas contain errors, please correct them on their respective sheets.</t>
  </si>
  <si>
    <t>Events</t>
  </si>
  <si>
    <t>Name</t>
  </si>
  <si>
    <t>Amount Requesting</t>
  </si>
  <si>
    <t>Event 1:</t>
  </si>
  <si>
    <t>Event 2:</t>
  </si>
  <si>
    <t>Event 3:</t>
  </si>
  <si>
    <t>Event 4:</t>
  </si>
  <si>
    <t>Event 5:</t>
  </si>
  <si>
    <t>Event 6:</t>
  </si>
  <si>
    <t>Event 7:</t>
  </si>
  <si>
    <t>Event 8:</t>
  </si>
  <si>
    <t>Event 9:</t>
  </si>
  <si>
    <t>Event 10:</t>
  </si>
  <si>
    <t>Total Amount Requsted:</t>
  </si>
  <si>
    <t>5DDYyk9VYUO65chlIz-3fywwLWZV2elLuf60ZE2ImVtUNjNMR0w0REZIUDAyMVRKSUQyVVRHM1hNViQlQCN0PWcu</t>
  </si>
  <si>
    <t>Form1</t>
  </si>
  <si>
    <t>{3033f2cc-97a3-4c02-ae78-a7996591c9b7}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</si>
</sst>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_([$$-409]* \(#,##0.00\);_([$$-409]* &quot;-&quot;??_);_(@_)"/>
  </numFmts>
  <fonts count="18">
    <font>
      <sz val="11"/>
      <color theme="1"/>
      <name val="Calibri"/>
      <family val="2"/>
      <scheme val="minor"/>
    </font>
    <font>
      <b/>
      <sz val="11"/>
      <color theme="1"/>
      <name val="Calibri"/>
      <family val="2"/>
      <scheme val="minor"/>
    </font>
    <font>
      <sz val="11"/>
      <color rgb="FF000000"/>
      <name val="Calibri"/>
      <family val="2"/>
      <scheme val="minor"/>
    </font>
    <font>
      <b/>
      <sz val="14"/>
      <color theme="1"/>
      <name val="Calibri"/>
      <family val="2"/>
      <scheme val="minor"/>
    </font>
    <font>
      <b/>
      <sz val="18"/>
      <color theme="1"/>
      <name val="Calibri"/>
      <family val="2"/>
      <scheme val="minor"/>
    </font>
    <font>
      <b/>
      <sz val="20"/>
      <color theme="1"/>
      <name val="Calibri"/>
      <family val="2"/>
      <scheme val="minor"/>
    </font>
    <font>
      <b/>
      <sz val="24"/>
      <color theme="1"/>
      <name val="Calibri"/>
      <family val="2"/>
      <scheme val="minor"/>
    </font>
    <font>
      <b/>
      <sz val="11"/>
      <color rgb="FF000000"/>
      <name val="Calibri"/>
      <family val="2"/>
    </font>
    <font>
      <sz val="11"/>
      <color rgb="FF000000"/>
      <name val="Calibri"/>
      <family val="2"/>
    </font>
    <font>
      <sz val="11"/>
      <color rgb="FF000000"/>
      <name val="Calibri"/>
      <scheme val="minor"/>
    </font>
    <font>
      <i/>
      <sz val="11"/>
      <color rgb="FF000000"/>
      <name val="Calibri"/>
      <scheme val="minor"/>
    </font>
    <font>
      <b/>
      <sz val="11"/>
      <color rgb="FF000000"/>
      <name val="Calibri"/>
      <scheme val="minor"/>
    </font>
    <font>
      <i/>
      <sz val="9"/>
      <color rgb="FF000000"/>
      <name val="Calibri"/>
      <scheme val="minor"/>
    </font>
    <font>
      <i/>
      <sz val="11"/>
      <color theme="1"/>
      <name val="Calibri"/>
      <family val="2"/>
      <scheme val="minor"/>
    </font>
    <font>
      <sz val="11"/>
      <color theme="8" tint="-0.249977111117893"/>
      <name val="Calibri"/>
      <family val="2"/>
      <scheme val="minor"/>
    </font>
    <font>
      <b/>
      <sz val="26"/>
      <color theme="1"/>
      <name val="Calibri"/>
      <family val="2"/>
      <scheme val="minor"/>
    </font>
    <font>
      <b/>
      <sz val="12"/>
      <color theme="1"/>
      <name val="Calibri"/>
      <family val="2"/>
      <scheme val="minor"/>
    </font>
    <font>
      <sz val="20"/>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0.249977111117893"/>
        <bgColor indexed="64"/>
      </patternFill>
    </fill>
  </fills>
  <borders count="4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right/>
      <top/>
      <bottom style="thin">
        <color rgb="FF000000"/>
      </bottom>
      <diagonal/>
    </border>
    <border>
      <left/>
      <right style="thin">
        <color rgb="FF000000"/>
      </right>
      <top style="medium">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thin">
        <color rgb="FF000000"/>
      </top>
      <bottom/>
      <diagonal/>
    </border>
    <border>
      <left/>
      <right style="medium">
        <color rgb="FF000000"/>
      </right>
      <top style="thin">
        <color rgb="FF000000"/>
      </top>
      <bottom/>
      <diagonal/>
    </border>
    <border>
      <left/>
      <right/>
      <top style="thin">
        <color rgb="FF000000"/>
      </top>
      <bottom/>
      <diagonal/>
    </border>
  </borders>
  <cellStyleXfs count="1">
    <xf numFmtId="0" fontId="0" fillId="0" borderId="0"/>
  </cellStyleXfs>
  <cellXfs count="200">
    <xf numFmtId="0" fontId="0" fillId="0" borderId="0" xfId="0"/>
    <xf numFmtId="164" fontId="0" fillId="0" borderId="0" xfId="0" applyNumberFormat="1"/>
    <xf numFmtId="49" fontId="0" fillId="0" borderId="0" xfId="0" applyNumberFormat="1"/>
    <xf numFmtId="0" fontId="1" fillId="0" borderId="0" xfId="0" applyFont="1"/>
    <xf numFmtId="0" fontId="0" fillId="0" borderId="4" xfId="0" applyBorder="1"/>
    <xf numFmtId="164" fontId="0" fillId="0" borderId="5" xfId="0" applyNumberFormat="1" applyBorder="1"/>
    <xf numFmtId="0" fontId="0" fillId="0" borderId="6" xfId="0" applyBorder="1"/>
    <xf numFmtId="0" fontId="0" fillId="0" borderId="7" xfId="0" applyBorder="1"/>
    <xf numFmtId="164" fontId="0" fillId="0" borderId="8" xfId="0" applyNumberFormat="1" applyBorder="1"/>
    <xf numFmtId="0" fontId="0" fillId="0" borderId="2" xfId="0" applyBorder="1"/>
    <xf numFmtId="0" fontId="0" fillId="0" borderId="8" xfId="0" applyBorder="1"/>
    <xf numFmtId="0" fontId="0" fillId="0" borderId="5" xfId="0" applyBorder="1"/>
    <xf numFmtId="0" fontId="0" fillId="0" borderId="11" xfId="0" applyBorder="1"/>
    <xf numFmtId="0" fontId="0" fillId="3" borderId="0" xfId="0" applyFill="1"/>
    <xf numFmtId="0" fontId="0" fillId="3" borderId="3" xfId="0" applyFill="1" applyBorder="1"/>
    <xf numFmtId="0" fontId="0" fillId="3" borderId="5" xfId="0" applyFill="1" applyBorder="1"/>
    <xf numFmtId="0" fontId="0" fillId="3" borderId="8" xfId="0" applyFill="1" applyBorder="1"/>
    <xf numFmtId="14" fontId="0" fillId="3" borderId="5" xfId="0" applyNumberFormat="1" applyFill="1" applyBorder="1"/>
    <xf numFmtId="0" fontId="0" fillId="3" borderId="10" xfId="0" applyFill="1" applyBorder="1"/>
    <xf numFmtId="0" fontId="1" fillId="2" borderId="1" xfId="0" applyFont="1" applyFill="1" applyBorder="1"/>
    <xf numFmtId="0" fontId="1" fillId="2" borderId="2" xfId="0" applyFont="1" applyFill="1" applyBorder="1"/>
    <xf numFmtId="0" fontId="1" fillId="2" borderId="3" xfId="0" applyFont="1" applyFill="1" applyBorder="1"/>
    <xf numFmtId="0" fontId="1" fillId="0" borderId="21" xfId="0" applyFont="1" applyBorder="1"/>
    <xf numFmtId="0" fontId="0" fillId="3" borderId="22" xfId="0" applyFill="1" applyBorder="1"/>
    <xf numFmtId="0" fontId="1" fillId="0" borderId="14" xfId="0" applyFont="1" applyBorder="1"/>
    <xf numFmtId="0" fontId="0" fillId="3" borderId="15" xfId="0" applyFill="1" applyBorder="1"/>
    <xf numFmtId="0" fontId="1" fillId="0" borderId="16" xfId="0" applyFont="1" applyBorder="1"/>
    <xf numFmtId="0" fontId="0" fillId="3" borderId="17" xfId="0" applyFill="1" applyBorder="1"/>
    <xf numFmtId="0" fontId="1" fillId="0" borderId="0" xfId="0" applyFont="1" applyAlignment="1">
      <alignment horizontal="center" vertical="center"/>
      <extLst>
        <ext xmlns:xfpb="http://schemas.microsoft.com/office/spreadsheetml/2022/featurepropertybag" uri="{C7286773-470A-42A8-94C5-96B5CB345126}">
          <xfpb:xfComplement i="0"/>
        </ext>
      </extLst>
    </xf>
    <xf numFmtId="0" fontId="1"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1" fillId="2" borderId="1" xfId="0" applyFont="1" applyFill="1" applyBorder="1" applyAlignment="1">
      <alignment horizontal="center"/>
    </xf>
    <xf numFmtId="0" fontId="1" fillId="2" borderId="3" xfId="0" applyFont="1" applyFill="1"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1" fillId="2" borderId="4" xfId="0" applyFont="1" applyFill="1" applyBorder="1"/>
    <xf numFmtId="0" fontId="1" fillId="2" borderId="0" xfId="0" applyFont="1" applyFill="1"/>
    <xf numFmtId="0" fontId="1" fillId="2" borderId="5" xfId="0" applyFont="1" applyFill="1" applyBorder="1"/>
    <xf numFmtId="164" fontId="0" fillId="3" borderId="0" xfId="0" applyNumberFormat="1" applyFill="1"/>
    <xf numFmtId="164" fontId="0" fillId="3" borderId="7" xfId="0" applyNumberFormat="1" applyFill="1" applyBorder="1"/>
    <xf numFmtId="164" fontId="1" fillId="2" borderId="2" xfId="0" applyNumberFormat="1" applyFont="1" applyFill="1" applyBorder="1"/>
    <xf numFmtId="164" fontId="0" fillId="0" borderId="7" xfId="0" applyNumberFormat="1" applyBorder="1"/>
    <xf numFmtId="0" fontId="0" fillId="0" borderId="18" xfId="0" applyBorder="1" applyAlignment="1">
      <alignment horizontal="center"/>
      <extLst>
        <ext xmlns:xfpb="http://schemas.microsoft.com/office/spreadsheetml/2022/featurepropertybag" uri="{C7286773-470A-42A8-94C5-96B5CB345126}">
          <xfpb:xfComplement i="0"/>
        </ext>
      </extLst>
    </xf>
    <xf numFmtId="0" fontId="9" fillId="0" borderId="19" xfId="0" applyFont="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4" borderId="0" xfId="0" applyFill="1"/>
    <xf numFmtId="164" fontId="0" fillId="4" borderId="0" xfId="0" applyNumberFormat="1" applyFill="1"/>
    <xf numFmtId="0" fontId="13" fillId="4" borderId="0" xfId="0" applyFont="1" applyFill="1" applyAlignment="1">
      <alignment horizontal="center" vertical="center" wrapText="1"/>
    </xf>
    <xf numFmtId="0" fontId="1" fillId="4" borderId="0" xfId="0" applyFont="1" applyFill="1"/>
    <xf numFmtId="0" fontId="1" fillId="4" borderId="0" xfId="0" applyFont="1" applyFill="1" applyAlignment="1">
      <alignment vertical="center" wrapText="1"/>
    </xf>
    <xf numFmtId="0" fontId="8" fillId="4" borderId="0" xfId="0" applyFont="1" applyFill="1" applyAlignment="1">
      <alignment wrapText="1"/>
    </xf>
    <xf numFmtId="0" fontId="1" fillId="4" borderId="0" xfId="0" applyFont="1" applyFill="1" applyAlignment="1">
      <alignment horizontal="center"/>
    </xf>
    <xf numFmtId="0" fontId="0" fillId="6" borderId="0" xfId="0" applyFill="1"/>
    <xf numFmtId="164" fontId="0" fillId="6" borderId="0" xfId="0" applyNumberFormat="1" applyFill="1"/>
    <xf numFmtId="0" fontId="1" fillId="0" borderId="39" xfId="0" applyFont="1" applyBorder="1"/>
    <xf numFmtId="0" fontId="0" fillId="3" borderId="40" xfId="0" applyFill="1" applyBorder="1"/>
    <xf numFmtId="0" fontId="0" fillId="3" borderId="41" xfId="0" applyFill="1" applyBorder="1"/>
    <xf numFmtId="0" fontId="6" fillId="4" borderId="0" xfId="0" applyFont="1" applyFill="1" applyAlignment="1">
      <alignment horizontal="center" vertical="center"/>
    </xf>
    <xf numFmtId="0" fontId="13" fillId="4" borderId="0" xfId="0" applyFont="1" applyFill="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164" fontId="17" fillId="0" borderId="2" xfId="0" applyNumberFormat="1" applyFont="1" applyBorder="1" applyAlignment="1">
      <alignment horizontal="center"/>
    </xf>
    <xf numFmtId="164" fontId="17" fillId="0" borderId="3" xfId="0" applyNumberFormat="1" applyFont="1" applyBorder="1" applyAlignment="1">
      <alignment horizontal="center"/>
    </xf>
    <xf numFmtId="164" fontId="17" fillId="0" borderId="7" xfId="0" applyNumberFormat="1" applyFont="1" applyBorder="1" applyAlignment="1">
      <alignment horizontal="center"/>
    </xf>
    <xf numFmtId="164" fontId="17" fillId="0" borderId="8" xfId="0" applyNumberFormat="1" applyFont="1" applyBorder="1" applyAlignment="1">
      <alignment horizontal="center"/>
    </xf>
    <xf numFmtId="0" fontId="1" fillId="2" borderId="2" xfId="0" applyFont="1" applyFill="1" applyBorder="1" applyAlignment="1">
      <alignment horizontal="center"/>
    </xf>
    <xf numFmtId="0" fontId="3" fillId="4" borderId="0" xfId="0" applyFont="1" applyFill="1" applyAlignment="1">
      <alignment horizontal="center"/>
    </xf>
    <xf numFmtId="0" fontId="13" fillId="4" borderId="0" xfId="0" applyFont="1" applyFill="1" applyAlignment="1">
      <alignment horizontal="center"/>
    </xf>
    <xf numFmtId="0" fontId="8" fillId="0" borderId="34" xfId="0" applyFont="1" applyBorder="1" applyAlignment="1">
      <alignment horizontal="center" wrapText="1"/>
    </xf>
    <xf numFmtId="0" fontId="8" fillId="0" borderId="0" xfId="0" applyFont="1" applyAlignment="1">
      <alignment horizontal="center" wrapText="1"/>
    </xf>
    <xf numFmtId="0" fontId="8" fillId="0" borderId="35" xfId="0" applyFont="1" applyBorder="1" applyAlignment="1">
      <alignment horizont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2" xfId="0" applyBorder="1" applyAlignment="1">
      <alignment horizontal="center"/>
    </xf>
    <xf numFmtId="0" fontId="0" fillId="0" borderId="7" xfId="0"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11" fillId="0" borderId="1" xfId="0" applyFont="1" applyBorder="1" applyAlignment="1">
      <alignment horizontal="center" vertical="center" wrapText="1"/>
    </xf>
    <xf numFmtId="0" fontId="11" fillId="0" borderId="6" xfId="0" applyFont="1" applyBorder="1" applyAlignment="1">
      <alignment horizontal="center" vertical="center"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8" fillId="0" borderId="36" xfId="0" applyFont="1" applyBorder="1" applyAlignment="1">
      <alignment horizontal="center" wrapText="1"/>
    </xf>
    <xf numFmtId="0" fontId="8" fillId="0" borderId="37" xfId="0" applyFont="1" applyBorder="1" applyAlignment="1">
      <alignment horizontal="center" wrapText="1"/>
    </xf>
    <xf numFmtId="0" fontId="8" fillId="0" borderId="38" xfId="0" applyFont="1" applyBorder="1" applyAlignment="1">
      <alignment horizontal="center" wrapText="1"/>
    </xf>
    <xf numFmtId="0" fontId="7" fillId="2" borderId="31" xfId="0" applyFont="1" applyFill="1" applyBorder="1" applyAlignment="1">
      <alignment horizontal="center"/>
    </xf>
    <xf numFmtId="0" fontId="7" fillId="2" borderId="32" xfId="0" applyFont="1" applyFill="1" applyBorder="1" applyAlignment="1">
      <alignment horizontal="center"/>
    </xf>
    <xf numFmtId="0" fontId="7" fillId="2" borderId="33" xfId="0" applyFont="1" applyFill="1" applyBorder="1" applyAlignment="1">
      <alignment horizontal="center"/>
    </xf>
    <xf numFmtId="0" fontId="1" fillId="2" borderId="11" xfId="0" applyFont="1" applyFill="1" applyBorder="1" applyAlignment="1">
      <alignment horizontal="center"/>
    </xf>
    <xf numFmtId="0" fontId="1" fillId="2" borderId="10" xfId="0" applyFont="1" applyFill="1" applyBorder="1" applyAlignment="1">
      <alignment horizont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1" fillId="0" borderId="9" xfId="0" applyFont="1" applyBorder="1" applyAlignment="1">
      <alignment horizontal="center" wrapText="1"/>
    </xf>
    <xf numFmtId="0" fontId="1" fillId="0" borderId="11" xfId="0" applyFont="1" applyBorder="1" applyAlignment="1">
      <alignment horizontal="center" wrapText="1"/>
    </xf>
    <xf numFmtId="0" fontId="16" fillId="3" borderId="11" xfId="0" applyFont="1" applyFill="1" applyBorder="1" applyAlignment="1">
      <alignment horizontal="center" vertical="center"/>
    </xf>
    <xf numFmtId="0" fontId="16" fillId="3" borderId="1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164" fontId="0" fillId="0" borderId="2" xfId="0" applyNumberFormat="1" applyBorder="1" applyAlignment="1">
      <alignment horizontal="center" vertical="top" wrapText="1"/>
    </xf>
    <xf numFmtId="164" fontId="0" fillId="0" borderId="3" xfId="0" applyNumberFormat="1" applyBorder="1" applyAlignment="1">
      <alignment horizontal="center" vertical="top" wrapText="1"/>
    </xf>
    <xf numFmtId="164" fontId="0" fillId="0" borderId="0" xfId="0" applyNumberFormat="1" applyAlignment="1">
      <alignment horizontal="center" vertical="top" wrapText="1"/>
    </xf>
    <xf numFmtId="164" fontId="0" fillId="0" borderId="5" xfId="0" applyNumberFormat="1" applyBorder="1" applyAlignment="1">
      <alignment horizontal="center" vertical="top" wrapText="1"/>
    </xf>
    <xf numFmtId="164" fontId="0" fillId="3" borderId="0" xfId="0" applyNumberFormat="1" applyFill="1" applyAlignment="1">
      <alignment horizontal="center" vertical="top" wrapText="1"/>
    </xf>
    <xf numFmtId="164" fontId="0" fillId="3" borderId="5" xfId="0" applyNumberFormat="1" applyFill="1" applyBorder="1" applyAlignment="1">
      <alignment horizontal="center" vertical="top" wrapText="1"/>
    </xf>
    <xf numFmtId="164" fontId="0" fillId="3" borderId="7" xfId="0" applyNumberFormat="1" applyFill="1" applyBorder="1" applyAlignment="1">
      <alignment horizontal="center" vertical="top" wrapText="1"/>
    </xf>
    <xf numFmtId="164" fontId="0" fillId="3" borderId="8" xfId="0" applyNumberFormat="1" applyFill="1" applyBorder="1" applyAlignment="1">
      <alignment horizontal="center" vertical="top"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0" fillId="3" borderId="4" xfId="0" applyFill="1" applyBorder="1" applyAlignment="1">
      <alignment horizontal="center"/>
    </xf>
    <xf numFmtId="0" fontId="0" fillId="3" borderId="0" xfId="0" applyFill="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0" fontId="0" fillId="4" borderId="14" xfId="0" applyFill="1" applyBorder="1" applyAlignment="1">
      <alignment horizontal="center" vertical="center"/>
      <extLst>
        <ext xmlns:xfpb="http://schemas.microsoft.com/office/spreadsheetml/2022/featurepropertybag" uri="{C7286773-470A-42A8-94C5-96B5CB345126}">
          <xfpb:xfComplement i="0"/>
        </ext>
      </extLst>
    </xf>
    <xf numFmtId="0" fontId="0" fillId="4" borderId="16" xfId="0" applyFill="1" applyBorder="1" applyAlignment="1">
      <alignment horizontal="center" vertical="center"/>
      <extLst>
        <ext xmlns:xfpb="http://schemas.microsoft.com/office/spreadsheetml/2022/featurepropertybag" uri="{C7286773-470A-42A8-94C5-96B5CB345126}">
          <xfpb:xfComplement i="0"/>
        </ext>
      </extLst>
    </xf>
    <xf numFmtId="0" fontId="8" fillId="4" borderId="24" xfId="0" applyFont="1" applyFill="1" applyBorder="1" applyAlignment="1">
      <alignment horizontal="left" wrapText="1"/>
    </xf>
    <xf numFmtId="0" fontId="8" fillId="4" borderId="15" xfId="0" applyFont="1" applyFill="1" applyBorder="1" applyAlignment="1">
      <alignment horizontal="left" wrapText="1"/>
    </xf>
    <xf numFmtId="0" fontId="8" fillId="4" borderId="25" xfId="0" applyFont="1" applyFill="1" applyBorder="1" applyAlignment="1">
      <alignment horizontal="left" wrapText="1"/>
    </xf>
    <xf numFmtId="0" fontId="8" fillId="4" borderId="17" xfId="0" applyFont="1" applyFill="1" applyBorder="1" applyAlignment="1">
      <alignment horizontal="left" wrapText="1"/>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7" fillId="2" borderId="9" xfId="0" applyFont="1" applyFill="1" applyBorder="1" applyAlignment="1">
      <alignment horizontal="center"/>
    </xf>
    <xf numFmtId="0" fontId="7" fillId="2" borderId="11" xfId="0" applyFont="1" applyFill="1" applyBorder="1" applyAlignment="1">
      <alignment horizontal="center"/>
    </xf>
    <xf numFmtId="0" fontId="7" fillId="2" borderId="10" xfId="0" applyFont="1" applyFill="1" applyBorder="1" applyAlignment="1">
      <alignment horizontal="center"/>
    </xf>
    <xf numFmtId="0" fontId="1" fillId="2" borderId="9" xfId="0" applyFont="1" applyFill="1" applyBorder="1" applyAlignment="1">
      <alignment horizontal="center"/>
    </xf>
    <xf numFmtId="0" fontId="0" fillId="4" borderId="12" xfId="0" applyFill="1" applyBorder="1" applyAlignment="1">
      <alignment horizontal="center" vertical="center"/>
      <extLst>
        <ext xmlns:xfpb="http://schemas.microsoft.com/office/spreadsheetml/2022/featurepropertybag" uri="{C7286773-470A-42A8-94C5-96B5CB345126}">
          <xfpb:xfComplement i="0"/>
        </ext>
      </extLst>
    </xf>
    <xf numFmtId="0" fontId="8" fillId="4" borderId="26" xfId="0" applyFont="1" applyFill="1" applyBorder="1" applyAlignment="1">
      <alignment horizontal="left" wrapText="1"/>
    </xf>
    <xf numFmtId="0" fontId="8" fillId="4" borderId="13" xfId="0" applyFont="1" applyFill="1" applyBorder="1" applyAlignment="1">
      <alignment horizontal="left" wrapText="1"/>
    </xf>
    <xf numFmtId="0" fontId="4" fillId="4" borderId="0" xfId="0" applyFont="1" applyFill="1" applyAlignment="1">
      <alignment horizontal="center" vertical="center"/>
    </xf>
    <xf numFmtId="0" fontId="1" fillId="2" borderId="4" xfId="0" applyFont="1" applyFill="1" applyBorder="1" applyAlignment="1">
      <alignment horizontal="center"/>
    </xf>
    <xf numFmtId="0" fontId="1" fillId="2" borderId="0" xfId="0" applyFont="1" applyFill="1" applyAlignment="1">
      <alignment horizontal="center"/>
    </xf>
    <xf numFmtId="0" fontId="1" fillId="2" borderId="5" xfId="0" applyFont="1" applyFill="1" applyBorder="1" applyAlignment="1">
      <alignment horizont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164" fontId="0" fillId="3" borderId="0" xfId="0" applyNumberFormat="1" applyFill="1" applyAlignment="1">
      <alignment horizontal="left" vertical="top"/>
    </xf>
    <xf numFmtId="164" fontId="0" fillId="3" borderId="5" xfId="0" applyNumberFormat="1" applyFill="1" applyBorder="1" applyAlignment="1">
      <alignment horizontal="left" vertical="top"/>
    </xf>
    <xf numFmtId="164" fontId="0" fillId="3" borderId="7" xfId="0" applyNumberFormat="1" applyFill="1" applyBorder="1" applyAlignment="1">
      <alignment horizontal="left" vertical="top"/>
    </xf>
    <xf numFmtId="164" fontId="0" fillId="3" borderId="8" xfId="0" applyNumberFormat="1" applyFill="1" applyBorder="1" applyAlignment="1">
      <alignment horizontal="left" vertical="top"/>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0" xfId="0" applyFont="1" applyFill="1" applyAlignment="1">
      <alignment horizontal="center"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164" fontId="1" fillId="2" borderId="2" xfId="0" applyNumberFormat="1" applyFont="1" applyFill="1" applyBorder="1" applyAlignment="1">
      <alignment horizontal="center"/>
    </xf>
    <xf numFmtId="0" fontId="1" fillId="0" borderId="21" xfId="0" applyFont="1" applyBorder="1" applyAlignment="1"/>
    <xf numFmtId="0" fontId="1" fillId="0" borderId="23" xfId="0" applyFont="1" applyBorder="1" applyAlignment="1"/>
    <xf numFmtId="0" fontId="0" fillId="3" borderId="23" xfId="0" applyFill="1" applyBorder="1" applyAlignment="1"/>
    <xf numFmtId="0" fontId="0" fillId="3" borderId="22" xfId="0" applyFill="1" applyBorder="1" applyAlignment="1"/>
    <xf numFmtId="0" fontId="1" fillId="0" borderId="14" xfId="0" applyFont="1" applyBorder="1" applyAlignment="1"/>
    <xf numFmtId="0" fontId="1" fillId="0" borderId="24" xfId="0" applyFont="1" applyBorder="1" applyAlignment="1"/>
    <xf numFmtId="0" fontId="0" fillId="3" borderId="24" xfId="0" applyFill="1" applyBorder="1" applyAlignment="1"/>
    <xf numFmtId="0" fontId="0" fillId="3" borderId="15" xfId="0" applyFill="1" applyBorder="1" applyAlignment="1"/>
    <xf numFmtId="0" fontId="1" fillId="0" borderId="16" xfId="0" applyFont="1" applyBorder="1" applyAlignment="1"/>
    <xf numFmtId="0" fontId="1" fillId="0" borderId="25" xfId="0" applyFont="1" applyBorder="1" applyAlignment="1"/>
    <xf numFmtId="0" fontId="0" fillId="3" borderId="25" xfId="0" applyFill="1" applyBorder="1" applyAlignment="1"/>
    <xf numFmtId="0" fontId="0" fillId="3" borderId="17" xfId="0" applyFill="1" applyBorder="1" applyAlignment="1"/>
    <xf numFmtId="164" fontId="1" fillId="2" borderId="2" xfId="0" applyNumberFormat="1" applyFont="1" applyFill="1" applyBorder="1" applyAlignment="1"/>
    <xf numFmtId="164" fontId="0" fillId="0" borderId="0" xfId="0" applyNumberFormat="1" applyAlignment="1"/>
    <xf numFmtId="0" fontId="0" fillId="0" borderId="7" xfId="0" applyBorder="1" applyAlignment="1"/>
    <xf numFmtId="0" fontId="1" fillId="0" borderId="6" xfId="0" applyFont="1" applyBorder="1" applyAlignment="1"/>
    <xf numFmtId="0" fontId="1" fillId="0" borderId="7" xfId="0" applyFont="1" applyBorder="1" applyAlignment="1"/>
    <xf numFmtId="164" fontId="1" fillId="5" borderId="7" xfId="0" applyNumberFormat="1" applyFont="1" applyFill="1" applyBorder="1" applyAlignment="1"/>
    <xf numFmtId="164" fontId="1" fillId="5" borderId="8" xfId="0" applyNumberFormat="1" applyFont="1" applyFill="1" applyBorder="1" applyAlignment="1"/>
    <xf numFmtId="0" fontId="0" fillId="0" borderId="0" xfId="0" applyAlignment="1">
      <extLst>
        <ext xmlns:xfpb="http://schemas.microsoft.com/office/spreadsheetml/2022/featurepropertybag" uri="{C7286773-470A-42A8-94C5-96B5CB345126}">
          <xfpb:xfComplement i="0"/>
        </ext>
      </extLst>
    </xf>
    <xf numFmtId="0" fontId="0" fillId="0" borderId="5" xfId="0" applyBorder="1" applyAlignment="1">
      <extLst>
        <ext xmlns:xfpb="http://schemas.microsoft.com/office/spreadsheetml/2022/featurepropertybag" uri="{C7286773-470A-42A8-94C5-96B5CB345126}">
          <xfpb:xfComplement i="0"/>
        </ext>
      </extLst>
    </xf>
    <xf numFmtId="0" fontId="9" fillId="0" borderId="0" xfId="0" applyFont="1" applyAlignment="1"/>
    <xf numFmtId="0" fontId="9" fillId="0" borderId="5" xfId="0" applyFont="1" applyBorder="1" applyAlignment="1"/>
    <xf numFmtId="0" fontId="0" fillId="0" borderId="0" xfId="0" applyAlignment="1"/>
    <xf numFmtId="0" fontId="0" fillId="0" borderId="5" xfId="0" applyBorder="1" applyAlignment="1"/>
    <xf numFmtId="0" fontId="0" fillId="0" borderId="8" xfId="0" applyBorder="1" applyAlignment="1"/>
    <xf numFmtId="164" fontId="14" fillId="0" borderId="0" xfId="0" applyNumberFormat="1" applyFont="1" applyAlignment="1"/>
    <xf numFmtId="164" fontId="2" fillId="0" borderId="0" xfId="0" applyNumberFormat="1" applyFont="1" applyAlignment="1"/>
    <xf numFmtId="164" fontId="14" fillId="0" borderId="7" xfId="0" applyNumberFormat="1" applyFont="1" applyBorder="1" applyAlignment="1"/>
    <xf numFmtId="0" fontId="1" fillId="0" borderId="9" xfId="0" applyFont="1" applyBorder="1" applyAlignment="1"/>
    <xf numFmtId="0" fontId="1" fillId="0" borderId="11" xfId="0" applyFont="1" applyBorder="1" applyAlignment="1"/>
    <xf numFmtId="164" fontId="1" fillId="5" borderId="11" xfId="0" applyNumberFormat="1" applyFont="1" applyFill="1" applyBorder="1" applyAlignment="1"/>
    <xf numFmtId="164" fontId="1" fillId="5" borderId="10" xfId="0" applyNumberFormat="1" applyFont="1" applyFill="1" applyBorder="1" applyAlignment="1"/>
  </cellXfs>
  <cellStyles count="1">
    <cellStyle name="Normal" xfId="0" builtinId="0"/>
  </cellStyles>
  <dxfs count="0"/>
  <tableStyles count="0" defaultTableStyle="TableStyleMedium2" defaultPivotStyle="PivotStyleMedium9"/>
  <colors>
    <mruColors>
      <color rgb="FFCBABFF"/>
      <color rgb="FFB4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1CBF7-357D-49B2-8092-58B91D0E4E8B}">
  <sheetPr>
    <pageSetUpPr fitToPage="1"/>
  </sheetPr>
  <dimension ref="A1:H31"/>
  <sheetViews>
    <sheetView workbookViewId="0">
      <selection activeCell="B14" sqref="B14:B15"/>
    </sheetView>
  </sheetViews>
  <sheetFormatPr defaultColWidth="0" defaultRowHeight="15" zeroHeight="1"/>
  <cols>
    <col min="1" max="1" width="2.7109375" style="45" customWidth="1"/>
    <col min="2" max="2" width="20.140625" style="3" customWidth="1"/>
    <col min="3" max="3" width="37" bestFit="1" customWidth="1"/>
    <col min="4" max="4" width="2.85546875" customWidth="1"/>
    <col min="5" max="5" width="27.140625" customWidth="1"/>
    <col min="6" max="6" width="11.5703125" customWidth="1"/>
    <col min="7" max="7" width="34.28515625" customWidth="1"/>
    <col min="8" max="8" width="2.85546875" style="45" customWidth="1"/>
    <col min="9" max="16384" width="9.140625" hidden="1"/>
  </cols>
  <sheetData>
    <row r="1" spans="2:7" s="45" customFormat="1" ht="15" customHeight="1">
      <c r="B1" s="57" t="s">
        <v>0</v>
      </c>
      <c r="C1" s="57"/>
      <c r="D1" s="57"/>
      <c r="E1" s="57"/>
      <c r="F1" s="57"/>
      <c r="G1" s="57"/>
    </row>
    <row r="2" spans="2:7" s="45" customFormat="1" ht="15" customHeight="1">
      <c r="B2" s="57"/>
      <c r="C2" s="57"/>
      <c r="D2" s="57"/>
      <c r="E2" s="57"/>
      <c r="F2" s="57"/>
      <c r="G2" s="57"/>
    </row>
    <row r="3" spans="2:7" s="45" customFormat="1" ht="15" customHeight="1">
      <c r="B3" s="57"/>
      <c r="C3" s="57"/>
      <c r="D3" s="57"/>
      <c r="E3" s="57"/>
      <c r="F3" s="57"/>
      <c r="G3" s="57"/>
    </row>
    <row r="4" spans="2:7" s="45" customFormat="1" ht="18.75">
      <c r="B4" s="68" t="s">
        <v>1</v>
      </c>
      <c r="C4" s="68"/>
      <c r="D4" s="68"/>
      <c r="E4" s="68"/>
      <c r="F4" s="68"/>
      <c r="G4" s="68"/>
    </row>
    <row r="5" spans="2:7" s="45" customFormat="1">
      <c r="B5" s="69" t="s">
        <v>2</v>
      </c>
      <c r="C5" s="69"/>
      <c r="D5" s="69"/>
      <c r="E5" s="69"/>
      <c r="F5" s="69"/>
      <c r="G5" s="69"/>
    </row>
    <row r="6" spans="2:7" s="45" customFormat="1" ht="15.75" thickBot="1">
      <c r="B6" s="48"/>
    </row>
    <row r="7" spans="2:7" ht="15" customHeight="1" thickBot="1">
      <c r="B7" s="101" t="s">
        <v>3</v>
      </c>
      <c r="C7" s="102"/>
      <c r="D7" s="103"/>
      <c r="E7" s="103"/>
      <c r="F7" s="103"/>
      <c r="G7" s="104"/>
    </row>
    <row r="8" spans="2:7" s="45" customFormat="1" ht="15.75" thickBot="1">
      <c r="B8" s="48"/>
    </row>
    <row r="9" spans="2:7">
      <c r="B9" s="22" t="s">
        <v>4</v>
      </c>
      <c r="C9" s="23"/>
      <c r="D9" s="167" t="s">
        <v>5</v>
      </c>
      <c r="E9" s="168"/>
      <c r="F9" s="169"/>
      <c r="G9" s="170"/>
    </row>
    <row r="10" spans="2:7">
      <c r="B10" s="24" t="s">
        <v>6</v>
      </c>
      <c r="C10" s="25"/>
      <c r="D10" s="171" t="s">
        <v>7</v>
      </c>
      <c r="E10" s="172"/>
      <c r="F10" s="173"/>
      <c r="G10" s="174"/>
    </row>
    <row r="11" spans="2:7">
      <c r="B11" s="54" t="s">
        <v>8</v>
      </c>
      <c r="C11" s="55"/>
      <c r="D11" s="171" t="s">
        <v>9</v>
      </c>
      <c r="E11" s="172"/>
      <c r="F11" s="56"/>
      <c r="G11" s="55"/>
    </row>
    <row r="12" spans="2:7">
      <c r="B12" s="26" t="s">
        <v>10</v>
      </c>
      <c r="C12" s="27"/>
      <c r="D12" s="175" t="s">
        <v>11</v>
      </c>
      <c r="E12" s="176"/>
      <c r="F12" s="177"/>
      <c r="G12" s="178"/>
    </row>
    <row r="13" spans="2:7" s="45" customFormat="1" ht="15.75" thickBot="1">
      <c r="B13" s="48"/>
    </row>
    <row r="14" spans="2:7" ht="15" customHeight="1">
      <c r="B14" s="81" t="s">
        <v>12</v>
      </c>
      <c r="C14" s="83"/>
      <c r="D14" s="73" t="s">
        <v>13</v>
      </c>
      <c r="E14" s="85"/>
      <c r="F14" s="99"/>
      <c r="G14" s="83"/>
    </row>
    <row r="15" spans="2:7" ht="15.75" thickBot="1">
      <c r="B15" s="82"/>
      <c r="C15" s="84"/>
      <c r="D15" s="74"/>
      <c r="E15" s="86"/>
      <c r="F15" s="100"/>
      <c r="G15" s="84"/>
    </row>
    <row r="16" spans="2:7" s="45" customFormat="1" ht="15.75" thickBot="1">
      <c r="B16" s="48"/>
    </row>
    <row r="17" spans="2:7">
      <c r="B17" s="73" t="s">
        <v>14</v>
      </c>
      <c r="C17" s="75" t="s">
        <v>15</v>
      </c>
      <c r="D17" s="75"/>
      <c r="E17" s="75"/>
      <c r="F17" s="77"/>
      <c r="G17" s="78"/>
    </row>
    <row r="18" spans="2:7" ht="15.75" thickBot="1">
      <c r="B18" s="74"/>
      <c r="C18" s="76" t="s">
        <v>16</v>
      </c>
      <c r="D18" s="76"/>
      <c r="E18" s="76"/>
      <c r="F18" s="79"/>
      <c r="G18" s="80"/>
    </row>
    <row r="19" spans="2:7" s="45" customFormat="1" ht="15.75" thickBot="1">
      <c r="B19" s="49"/>
    </row>
    <row r="20" spans="2:7" ht="15.75" thickBot="1">
      <c r="B20" s="90" t="s">
        <v>17</v>
      </c>
      <c r="C20" s="91"/>
      <c r="D20" s="91"/>
      <c r="E20" s="92"/>
      <c r="F20" s="93" t="s">
        <v>18</v>
      </c>
      <c r="G20" s="94"/>
    </row>
    <row r="21" spans="2:7" ht="15" customHeight="1">
      <c r="B21" s="70" t="s">
        <v>19</v>
      </c>
      <c r="C21" s="71"/>
      <c r="D21" s="71"/>
      <c r="E21" s="72"/>
      <c r="F21" s="95" t="s">
        <v>20</v>
      </c>
      <c r="G21" s="41" t="s">
        <v>21</v>
      </c>
    </row>
    <row r="22" spans="2:7">
      <c r="B22" s="70"/>
      <c r="C22" s="71"/>
      <c r="D22" s="71"/>
      <c r="E22" s="72"/>
      <c r="F22" s="96"/>
      <c r="G22" s="42" t="s">
        <v>22</v>
      </c>
    </row>
    <row r="23" spans="2:7" ht="15" customHeight="1">
      <c r="B23" s="70" t="s">
        <v>23</v>
      </c>
      <c r="C23" s="71"/>
      <c r="D23" s="71"/>
      <c r="E23" s="72"/>
      <c r="F23" s="97" t="s">
        <v>24</v>
      </c>
      <c r="G23" s="43" t="s">
        <v>25</v>
      </c>
    </row>
    <row r="24" spans="2:7">
      <c r="B24" s="70"/>
      <c r="C24" s="71"/>
      <c r="D24" s="71"/>
      <c r="E24" s="72"/>
      <c r="F24" s="96"/>
      <c r="G24" s="43" t="s">
        <v>26</v>
      </c>
    </row>
    <row r="25" spans="2:7" ht="15" customHeight="1">
      <c r="B25" s="70"/>
      <c r="C25" s="71"/>
      <c r="D25" s="71"/>
      <c r="E25" s="72"/>
      <c r="F25" s="97" t="s">
        <v>27</v>
      </c>
      <c r="G25" s="43" t="s">
        <v>28</v>
      </c>
    </row>
    <row r="26" spans="2:7">
      <c r="B26" s="70" t="s">
        <v>29</v>
      </c>
      <c r="C26" s="71"/>
      <c r="D26" s="71"/>
      <c r="E26" s="72"/>
      <c r="F26" s="96"/>
      <c r="G26" s="43" t="s">
        <v>30</v>
      </c>
    </row>
    <row r="27" spans="2:7">
      <c r="B27" s="70"/>
      <c r="C27" s="71"/>
      <c r="D27" s="71"/>
      <c r="E27" s="72"/>
      <c r="F27" s="97" t="s">
        <v>31</v>
      </c>
      <c r="G27" s="43" t="s">
        <v>32</v>
      </c>
    </row>
    <row r="28" spans="2:7" ht="15" customHeight="1">
      <c r="B28" s="70"/>
      <c r="C28" s="71"/>
      <c r="D28" s="71"/>
      <c r="E28" s="72"/>
      <c r="F28" s="96"/>
      <c r="G28" s="43" t="s">
        <v>33</v>
      </c>
    </row>
    <row r="29" spans="2:7" ht="15" customHeight="1">
      <c r="B29" s="70" t="s">
        <v>34</v>
      </c>
      <c r="C29" s="71"/>
      <c r="D29" s="71"/>
      <c r="E29" s="72"/>
      <c r="F29" s="97" t="s">
        <v>35</v>
      </c>
      <c r="G29" s="43" t="s">
        <v>36</v>
      </c>
    </row>
    <row r="30" spans="2:7" ht="15" customHeight="1" thickBot="1">
      <c r="B30" s="87"/>
      <c r="C30" s="88"/>
      <c r="D30" s="88"/>
      <c r="E30" s="89"/>
      <c r="F30" s="98"/>
      <c r="G30" s="44" t="s">
        <v>37</v>
      </c>
    </row>
    <row r="31" spans="2:7" s="45" customFormat="1" ht="15" customHeight="1">
      <c r="B31" s="50"/>
      <c r="C31" s="50"/>
      <c r="D31" s="50"/>
      <c r="E31" s="50"/>
    </row>
  </sheetData>
  <sheetProtection algorithmName="SHA-512" hashValue="clL6etYip0mPZn/pOgbu3ZzI7ylMwVonOSrqB+Lr6Mi8SKy1ZAQispDa6Z9D/W2+vbEsRuux8uzOpDZksZQeSA==" saltValue="A+kpc5hfNQnMqNNW/FPn4Q==" spinCount="100000" sheet="1" objects="1" scenarios="1" formatCells="0"/>
  <protectedRanges>
    <protectedRange sqref="D7 C9:C12 F9:G12 C14 F14 F17:G18" name="General Info"/>
  </protectedRanges>
  <customSheetViews>
    <customSheetView guid="{D0FA48E2-894F-44A5-BF2F-B5670C9CACDC}" fitToPage="1">
      <selection activeCell="I10" sqref="I10"/>
      <pageMargins left="0" right="0" top="0" bottom="0" header="0" footer="0"/>
      <pageSetup fitToHeight="0" orientation="portrait"/>
    </customSheetView>
  </customSheetViews>
  <mergeCells count="32">
    <mergeCell ref="F9:G9"/>
    <mergeCell ref="F10:G10"/>
    <mergeCell ref="F12:G12"/>
    <mergeCell ref="F14:G15"/>
    <mergeCell ref="B7:C7"/>
    <mergeCell ref="D7:G7"/>
    <mergeCell ref="D11:E11"/>
    <mergeCell ref="B29:E30"/>
    <mergeCell ref="B21:E22"/>
    <mergeCell ref="B20:E20"/>
    <mergeCell ref="F20:G20"/>
    <mergeCell ref="F21:F22"/>
    <mergeCell ref="F23:F24"/>
    <mergeCell ref="F25:F26"/>
    <mergeCell ref="F27:F28"/>
    <mergeCell ref="F29:F30"/>
    <mergeCell ref="B4:G4"/>
    <mergeCell ref="B5:G5"/>
    <mergeCell ref="B1:G3"/>
    <mergeCell ref="B23:E25"/>
    <mergeCell ref="B26:E28"/>
    <mergeCell ref="B17:B18"/>
    <mergeCell ref="C17:E17"/>
    <mergeCell ref="C18:E18"/>
    <mergeCell ref="F17:G17"/>
    <mergeCell ref="F18:G18"/>
    <mergeCell ref="D9:E9"/>
    <mergeCell ref="D10:E10"/>
    <mergeCell ref="D12:E12"/>
    <mergeCell ref="B14:B15"/>
    <mergeCell ref="C14:C15"/>
    <mergeCell ref="D14:E15"/>
  </mergeCells>
  <pageMargins left="0.7" right="0.7" top="0.75" bottom="0.75" header="0.3" footer="0.3"/>
  <pageSetup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DB3F4-DDB6-4AE8-812F-6583175BA369}">
  <dimension ref="A1:Q42"/>
  <sheetViews>
    <sheetView topLeftCell="A9" workbookViewId="0">
      <selection activeCell="H26" sqref="H26:I26"/>
    </sheetView>
  </sheetViews>
  <sheetFormatPr defaultColWidth="0" defaultRowHeight="15" zeroHeight="1"/>
  <cols>
    <col min="1" max="1" width="2.7109375" customWidth="1"/>
    <col min="2" max="2" width="3.5703125" customWidth="1"/>
    <col min="3" max="3" width="17.28515625" customWidth="1"/>
    <col min="4" max="4" width="40.42578125" style="1" customWidth="1"/>
    <col min="5" max="5" width="34.140625" customWidth="1"/>
    <col min="6" max="6" width="3.28515625" style="45" customWidth="1"/>
    <col min="7" max="7" width="42.140625" customWidth="1"/>
    <col min="8" max="8" width="5.42578125" customWidth="1"/>
    <col min="9" max="9" width="10.28515625" customWidth="1"/>
    <col min="10" max="10" width="18.5703125" bestFit="1" customWidth="1"/>
    <col min="11" max="11" width="17.7109375" customWidth="1"/>
    <col min="12" max="12" width="3" style="45" customWidth="1"/>
    <col min="13" max="13" width="12.28515625" hidden="1" customWidth="1"/>
    <col min="14" max="14" width="11.140625" hidden="1" customWidth="1"/>
    <col min="15" max="15" width="12.28515625" hidden="1" customWidth="1"/>
    <col min="16" max="16" width="13" hidden="1" customWidth="1"/>
    <col min="17" max="17" width="12.85546875" hidden="1" customWidth="1"/>
    <col min="18" max="16384" width="9.140625" hidden="1"/>
  </cols>
  <sheetData>
    <row r="1" spans="2:11" s="48" customFormat="1" ht="15" customHeight="1">
      <c r="B1" s="144" t="s">
        <v>38</v>
      </c>
      <c r="C1" s="144"/>
      <c r="D1" s="144"/>
      <c r="E1" s="144"/>
      <c r="G1" s="144" t="s">
        <v>39</v>
      </c>
      <c r="H1" s="144"/>
      <c r="I1" s="144"/>
      <c r="J1" s="144"/>
      <c r="K1" s="144"/>
    </row>
    <row r="2" spans="2:11" s="48" customFormat="1" ht="15" customHeight="1">
      <c r="B2" s="144"/>
      <c r="C2" s="144"/>
      <c r="D2" s="144"/>
      <c r="E2" s="144"/>
      <c r="G2" s="144"/>
      <c r="H2" s="144"/>
      <c r="I2" s="144"/>
      <c r="J2" s="144"/>
      <c r="K2" s="144"/>
    </row>
    <row r="3" spans="2:11" s="48" customFormat="1" ht="15" customHeight="1">
      <c r="B3" s="58" t="s">
        <v>40</v>
      </c>
      <c r="C3" s="58"/>
      <c r="D3" s="58"/>
      <c r="E3" s="58"/>
      <c r="G3" s="58" t="s">
        <v>41</v>
      </c>
      <c r="H3" s="58"/>
      <c r="I3" s="58"/>
      <c r="J3" s="58"/>
      <c r="K3" s="58"/>
    </row>
    <row r="4" spans="2:11" s="48" customFormat="1">
      <c r="B4" s="58"/>
      <c r="C4" s="58"/>
      <c r="D4" s="58"/>
      <c r="E4" s="58"/>
      <c r="G4" s="58"/>
      <c r="H4" s="58"/>
      <c r="I4" s="58"/>
      <c r="J4" s="58"/>
      <c r="K4" s="58"/>
    </row>
    <row r="5" spans="2:11" s="48" customFormat="1">
      <c r="B5" s="58"/>
      <c r="C5" s="58"/>
      <c r="D5" s="58"/>
      <c r="E5" s="58"/>
      <c r="G5" s="58"/>
      <c r="H5" s="58"/>
      <c r="I5" s="58"/>
      <c r="J5" s="58"/>
      <c r="K5" s="58"/>
    </row>
    <row r="6" spans="2:11" s="48" customFormat="1">
      <c r="C6" s="51"/>
      <c r="D6" s="51"/>
      <c r="E6" s="51"/>
      <c r="H6" s="51"/>
      <c r="I6" s="51"/>
      <c r="J6" s="51"/>
      <c r="K6" s="51"/>
    </row>
    <row r="7" spans="2:11" ht="15" customHeight="1">
      <c r="B7" s="105" t="s">
        <v>42</v>
      </c>
      <c r="C7" s="106"/>
      <c r="D7" s="111" t="s">
        <v>43</v>
      </c>
      <c r="E7" s="112"/>
      <c r="G7" s="19" t="s">
        <v>44</v>
      </c>
      <c r="H7" s="179" t="s">
        <v>45</v>
      </c>
      <c r="I7" s="179"/>
      <c r="J7" s="20" t="s">
        <v>46</v>
      </c>
      <c r="K7" s="21" t="s">
        <v>47</v>
      </c>
    </row>
    <row r="8" spans="2:11" ht="15" customHeight="1">
      <c r="B8" s="107"/>
      <c r="C8" s="108"/>
      <c r="D8" s="113"/>
      <c r="E8" s="114"/>
      <c r="G8" s="4" t="s">
        <v>48</v>
      </c>
      <c r="H8" s="180">
        <v>1000</v>
      </c>
      <c r="I8" s="180"/>
      <c r="J8" s="37"/>
      <c r="K8" s="5">
        <f>H8-J8</f>
        <v>1000</v>
      </c>
    </row>
    <row r="9" spans="2:11" ht="15" customHeight="1">
      <c r="B9" s="107"/>
      <c r="C9" s="108"/>
      <c r="D9" s="113"/>
      <c r="E9" s="114"/>
      <c r="G9" s="4" t="s">
        <v>49</v>
      </c>
      <c r="H9" s="180">
        <v>1000</v>
      </c>
      <c r="I9" s="180"/>
      <c r="J9" s="37"/>
      <c r="K9" s="5">
        <f>H9-J9</f>
        <v>1000</v>
      </c>
    </row>
    <row r="10" spans="2:11" ht="15" customHeight="1">
      <c r="B10" s="107"/>
      <c r="C10" s="108"/>
      <c r="D10" s="115"/>
      <c r="E10" s="116"/>
      <c r="G10" s="4" t="s">
        <v>50</v>
      </c>
      <c r="H10" s="180" t="s">
        <v>51</v>
      </c>
      <c r="I10" s="180"/>
      <c r="J10" s="37"/>
      <c r="K10" s="5"/>
    </row>
    <row r="11" spans="2:11" ht="15" customHeight="1">
      <c r="B11" s="107"/>
      <c r="C11" s="108"/>
      <c r="D11" s="115"/>
      <c r="E11" s="116"/>
      <c r="G11" s="4" t="s">
        <v>52</v>
      </c>
      <c r="H11" s="180" t="s">
        <v>51</v>
      </c>
      <c r="I11" s="180"/>
      <c r="J11" s="37"/>
      <c r="K11" s="5"/>
    </row>
    <row r="12" spans="2:11" ht="15" customHeight="1">
      <c r="B12" s="107"/>
      <c r="C12" s="108"/>
      <c r="D12" s="115"/>
      <c r="E12" s="116"/>
      <c r="G12" s="4" t="s">
        <v>53</v>
      </c>
      <c r="H12" s="180" t="s">
        <v>51</v>
      </c>
      <c r="I12" s="180"/>
      <c r="J12" s="37"/>
      <c r="K12" s="5"/>
    </row>
    <row r="13" spans="2:11" ht="15" customHeight="1">
      <c r="B13" s="107"/>
      <c r="C13" s="108"/>
      <c r="D13" s="115"/>
      <c r="E13" s="116"/>
      <c r="G13" s="4" t="s">
        <v>54</v>
      </c>
      <c r="H13" s="180" t="s">
        <v>51</v>
      </c>
      <c r="I13" s="180"/>
      <c r="J13" s="37"/>
      <c r="K13" s="5"/>
    </row>
    <row r="14" spans="2:11" ht="15" customHeight="1">
      <c r="B14" s="107"/>
      <c r="C14" s="108"/>
      <c r="D14" s="115"/>
      <c r="E14" s="116"/>
      <c r="G14" s="4" t="s">
        <v>55</v>
      </c>
      <c r="H14" s="180" t="s">
        <v>51</v>
      </c>
      <c r="I14" s="180"/>
      <c r="J14" s="37"/>
      <c r="K14" s="5"/>
    </row>
    <row r="15" spans="2:11">
      <c r="B15" s="107"/>
      <c r="C15" s="108"/>
      <c r="D15" s="115"/>
      <c r="E15" s="116"/>
      <c r="G15" s="4" t="s">
        <v>56</v>
      </c>
      <c r="H15" s="180">
        <v>400</v>
      </c>
      <c r="I15" s="180"/>
      <c r="J15" s="37"/>
      <c r="K15" s="5">
        <f>H15-J15</f>
        <v>400</v>
      </c>
    </row>
    <row r="16" spans="2:11">
      <c r="B16" s="107"/>
      <c r="C16" s="108"/>
      <c r="D16" s="115"/>
      <c r="E16" s="116"/>
      <c r="G16" s="4" t="s">
        <v>57</v>
      </c>
      <c r="H16" s="180">
        <v>500</v>
      </c>
      <c r="I16" s="180"/>
      <c r="J16" s="37"/>
      <c r="K16" s="5">
        <f>H16-J16</f>
        <v>500</v>
      </c>
    </row>
    <row r="17" spans="2:11">
      <c r="B17" s="107"/>
      <c r="C17" s="108"/>
      <c r="D17" s="115"/>
      <c r="E17" s="116"/>
      <c r="G17" s="145" t="s">
        <v>58</v>
      </c>
      <c r="H17" s="146"/>
      <c r="I17" s="146"/>
      <c r="J17" s="146"/>
      <c r="K17" s="147"/>
    </row>
    <row r="18" spans="2:11">
      <c r="B18" s="107"/>
      <c r="C18" s="108"/>
      <c r="D18" s="115"/>
      <c r="E18" s="116"/>
      <c r="G18" s="4" t="s">
        <v>59</v>
      </c>
      <c r="H18" s="180">
        <v>2000</v>
      </c>
      <c r="I18" s="180"/>
      <c r="J18" s="37"/>
      <c r="K18" s="5">
        <f>H18-J18</f>
        <v>2000</v>
      </c>
    </row>
    <row r="19" spans="2:11">
      <c r="B19" s="109"/>
      <c r="C19" s="110"/>
      <c r="D19" s="117"/>
      <c r="E19" s="118"/>
      <c r="G19" s="4" t="s">
        <v>60</v>
      </c>
      <c r="H19" s="180" t="s">
        <v>51</v>
      </c>
      <c r="I19" s="180"/>
      <c r="J19" s="37"/>
      <c r="K19" s="5"/>
    </row>
    <row r="20" spans="2:11">
      <c r="D20"/>
      <c r="G20" s="4" t="s">
        <v>61</v>
      </c>
      <c r="H20" s="180" t="s">
        <v>51</v>
      </c>
      <c r="I20" s="180"/>
      <c r="J20" s="37"/>
      <c r="K20" s="5"/>
    </row>
    <row r="21" spans="2:11">
      <c r="B21" s="119" t="s">
        <v>62</v>
      </c>
      <c r="C21" s="120"/>
      <c r="D21" s="120"/>
      <c r="E21" s="121"/>
      <c r="G21" s="4" t="s">
        <v>63</v>
      </c>
      <c r="H21" s="180" t="s">
        <v>51</v>
      </c>
      <c r="I21" s="180"/>
      <c r="J21" s="37"/>
      <c r="K21" s="5"/>
    </row>
    <row r="22" spans="2:11">
      <c r="B22" s="122"/>
      <c r="C22" s="123"/>
      <c r="D22" s="123"/>
      <c r="E22" s="124"/>
      <c r="G22" s="4" t="s">
        <v>64</v>
      </c>
      <c r="H22" s="180">
        <v>2000</v>
      </c>
      <c r="I22" s="180"/>
      <c r="J22" s="37"/>
      <c r="K22" s="5">
        <f>H22-J22</f>
        <v>2000</v>
      </c>
    </row>
    <row r="23" spans="2:11">
      <c r="B23" s="125"/>
      <c r="C23" s="126"/>
      <c r="D23" s="126"/>
      <c r="E23" s="127"/>
      <c r="G23" s="4" t="s">
        <v>65</v>
      </c>
      <c r="H23" s="180" t="s">
        <v>51</v>
      </c>
      <c r="I23" s="180"/>
      <c r="J23" s="37"/>
      <c r="K23" s="5"/>
    </row>
    <row r="24" spans="2:11">
      <c r="B24" s="125"/>
      <c r="C24" s="126"/>
      <c r="D24" s="126"/>
      <c r="E24" s="127"/>
      <c r="G24" s="4" t="s">
        <v>66</v>
      </c>
      <c r="H24" s="180" t="s">
        <v>51</v>
      </c>
      <c r="I24" s="180"/>
      <c r="J24" s="37"/>
      <c r="K24" s="5"/>
    </row>
    <row r="25" spans="2:11">
      <c r="B25" s="125"/>
      <c r="C25" s="126"/>
      <c r="D25" s="126"/>
      <c r="E25" s="127"/>
      <c r="G25" s="4" t="s">
        <v>67</v>
      </c>
      <c r="H25" s="180">
        <v>100</v>
      </c>
      <c r="I25" s="180"/>
      <c r="J25" s="37"/>
      <c r="K25" s="5">
        <f>H25-J25</f>
        <v>100</v>
      </c>
    </row>
    <row r="26" spans="2:11">
      <c r="B26" s="125"/>
      <c r="C26" s="126"/>
      <c r="D26" s="126"/>
      <c r="E26" s="127"/>
      <c r="G26" s="4" t="s">
        <v>68</v>
      </c>
      <c r="H26" s="180" t="s">
        <v>51</v>
      </c>
      <c r="I26" s="180"/>
      <c r="J26" s="37"/>
      <c r="K26" s="5"/>
    </row>
    <row r="27" spans="2:11">
      <c r="B27" s="125"/>
      <c r="C27" s="126"/>
      <c r="D27" s="126"/>
      <c r="E27" s="127"/>
      <c r="G27" s="4" t="s">
        <v>69</v>
      </c>
      <c r="H27" s="180" t="s">
        <v>51</v>
      </c>
      <c r="I27" s="180"/>
      <c r="J27" s="37"/>
      <c r="K27" s="5"/>
    </row>
    <row r="28" spans="2:11">
      <c r="B28" s="125"/>
      <c r="C28" s="126"/>
      <c r="D28" s="126"/>
      <c r="E28" s="127"/>
      <c r="G28" s="6" t="s">
        <v>70</v>
      </c>
      <c r="H28" s="181" t="s">
        <v>51</v>
      </c>
      <c r="I28" s="181"/>
      <c r="J28" s="38"/>
      <c r="K28" s="10"/>
    </row>
    <row r="29" spans="2:11" ht="15" customHeight="1">
      <c r="B29" s="128"/>
      <c r="C29" s="79"/>
      <c r="D29" s="79"/>
      <c r="E29" s="80"/>
      <c r="G29" s="182" t="s">
        <v>71</v>
      </c>
      <c r="H29" s="183"/>
      <c r="I29" s="184">
        <f>SUM(J8:J16,J18:J28)</f>
        <v>0</v>
      </c>
      <c r="J29" s="184"/>
      <c r="K29" s="185"/>
    </row>
    <row r="30" spans="2:11" s="45" customFormat="1" ht="15" customHeight="1"/>
    <row r="31" spans="2:11" ht="15" customHeight="1">
      <c r="B31" s="137" t="s">
        <v>17</v>
      </c>
      <c r="C31" s="138"/>
      <c r="D31" s="138"/>
      <c r="E31" s="139"/>
      <c r="G31" s="140" t="s">
        <v>18</v>
      </c>
      <c r="H31" s="93"/>
      <c r="I31" s="93"/>
      <c r="J31" s="93"/>
      <c r="K31" s="94"/>
    </row>
    <row r="32" spans="2:11">
      <c r="B32" s="141" t="b">
        <v>0</v>
      </c>
      <c r="C32" s="142" t="s">
        <v>19</v>
      </c>
      <c r="D32" s="142"/>
      <c r="E32" s="143"/>
      <c r="G32" s="135" t="s">
        <v>20</v>
      </c>
      <c r="H32" s="28" t="b">
        <v>0</v>
      </c>
      <c r="I32" s="186" t="s">
        <v>21</v>
      </c>
      <c r="J32" s="186"/>
      <c r="K32" s="187"/>
    </row>
    <row r="33" spans="2:11">
      <c r="B33" s="129"/>
      <c r="C33" s="131"/>
      <c r="D33" s="131"/>
      <c r="E33" s="132"/>
      <c r="G33" s="135"/>
      <c r="H33" s="28" t="b">
        <v>0</v>
      </c>
      <c r="I33" s="188" t="s">
        <v>22</v>
      </c>
      <c r="J33" s="188"/>
      <c r="K33" s="189"/>
    </row>
    <row r="34" spans="2:11">
      <c r="B34" s="129" t="b">
        <v>0</v>
      </c>
      <c r="C34" s="131" t="s">
        <v>23</v>
      </c>
      <c r="D34" s="131"/>
      <c r="E34" s="132"/>
      <c r="G34" s="135" t="s">
        <v>24</v>
      </c>
      <c r="H34" s="28" t="b">
        <v>0</v>
      </c>
      <c r="I34" s="190" t="s">
        <v>25</v>
      </c>
      <c r="J34" s="190"/>
      <c r="K34" s="191"/>
    </row>
    <row r="35" spans="2:11">
      <c r="B35" s="129"/>
      <c r="C35" s="131"/>
      <c r="D35" s="131"/>
      <c r="E35" s="132"/>
      <c r="G35" s="135"/>
      <c r="H35" s="28" t="b">
        <v>0</v>
      </c>
      <c r="I35" s="190" t="s">
        <v>26</v>
      </c>
      <c r="J35" s="190"/>
      <c r="K35" s="191"/>
    </row>
    <row r="36" spans="2:11">
      <c r="B36" s="129"/>
      <c r="C36" s="131"/>
      <c r="D36" s="131"/>
      <c r="E36" s="132"/>
      <c r="G36" s="135" t="s">
        <v>27</v>
      </c>
      <c r="H36" s="28" t="b">
        <v>0</v>
      </c>
      <c r="I36" s="190" t="s">
        <v>28</v>
      </c>
      <c r="J36" s="190"/>
      <c r="K36" s="191"/>
    </row>
    <row r="37" spans="2:11">
      <c r="B37" s="129" t="b">
        <v>0</v>
      </c>
      <c r="C37" s="131" t="s">
        <v>29</v>
      </c>
      <c r="D37" s="131"/>
      <c r="E37" s="132"/>
      <c r="G37" s="135"/>
      <c r="H37" s="28" t="b">
        <v>0</v>
      </c>
      <c r="I37" s="190" t="s">
        <v>30</v>
      </c>
      <c r="J37" s="190"/>
      <c r="K37" s="191"/>
    </row>
    <row r="38" spans="2:11">
      <c r="B38" s="129"/>
      <c r="C38" s="131"/>
      <c r="D38" s="131"/>
      <c r="E38" s="132"/>
      <c r="G38" s="135" t="s">
        <v>31</v>
      </c>
      <c r="H38" s="28" t="b">
        <v>0</v>
      </c>
      <c r="I38" s="190" t="s">
        <v>72</v>
      </c>
      <c r="J38" s="190"/>
      <c r="K38" s="191"/>
    </row>
    <row r="39" spans="2:11">
      <c r="B39" s="129"/>
      <c r="C39" s="131"/>
      <c r="D39" s="131"/>
      <c r="E39" s="132"/>
      <c r="G39" s="135"/>
      <c r="H39" s="28" t="b">
        <v>0</v>
      </c>
      <c r="I39" s="190" t="s">
        <v>33</v>
      </c>
      <c r="J39" s="190"/>
      <c r="K39" s="191"/>
    </row>
    <row r="40" spans="2:11">
      <c r="B40" s="129" t="b">
        <v>0</v>
      </c>
      <c r="C40" s="131" t="s">
        <v>34</v>
      </c>
      <c r="D40" s="131"/>
      <c r="E40" s="132"/>
      <c r="G40" s="135" t="s">
        <v>35</v>
      </c>
      <c r="H40" s="28" t="b">
        <v>0</v>
      </c>
      <c r="I40" s="190" t="s">
        <v>36</v>
      </c>
      <c r="J40" s="190"/>
      <c r="K40" s="191"/>
    </row>
    <row r="41" spans="2:11">
      <c r="B41" s="130"/>
      <c r="C41" s="133"/>
      <c r="D41" s="133"/>
      <c r="E41" s="134"/>
      <c r="G41" s="136"/>
      <c r="H41" s="29" t="b">
        <v>0</v>
      </c>
      <c r="I41" s="181" t="s">
        <v>37</v>
      </c>
      <c r="J41" s="181"/>
      <c r="K41" s="192"/>
    </row>
    <row r="42" spans="2:11" s="45" customFormat="1">
      <c r="D42" s="46"/>
    </row>
  </sheetData>
  <sheetProtection algorithmName="SHA-512" hashValue="FPs0AEZ+dCiDdSrVc1qltjkruRLGnEo01C3P7tmWFMPw0+Jnm7392zVTNOZNk0lVWvjtXK2GypiqRJm1RoAk5A==" saltValue="/CeEPkraRS+1+kqXPCleAw==" spinCount="100000" sheet="1" objects="1" scenarios="1" formatCells="0"/>
  <protectedRanges>
    <protectedRange sqref="D10:E19 B23:E29 J8:J16 J18:J28 B32:B41 H32:H41" name="Non Event Expenses"/>
    <protectedRange sqref="H15" name="Range2"/>
  </protectedRanges>
  <customSheetViews>
    <customSheetView guid="{D0FA48E2-894F-44A5-BF2F-B5670C9CACDC}">
      <selection activeCell="N5" sqref="N5"/>
      <pageMargins left="0" right="0" top="0" bottom="0" header="0" footer="0"/>
    </customSheetView>
  </customSheetViews>
  <mergeCells count="58">
    <mergeCell ref="B1:E2"/>
    <mergeCell ref="G1:K2"/>
    <mergeCell ref="B3:E5"/>
    <mergeCell ref="G3:K5"/>
    <mergeCell ref="H24:I24"/>
    <mergeCell ref="H12:I12"/>
    <mergeCell ref="H13:I13"/>
    <mergeCell ref="H14:I14"/>
    <mergeCell ref="H15:I15"/>
    <mergeCell ref="H16:I16"/>
    <mergeCell ref="G17:K17"/>
    <mergeCell ref="H18:I18"/>
    <mergeCell ref="H19:I19"/>
    <mergeCell ref="H20:I20"/>
    <mergeCell ref="H21:I21"/>
    <mergeCell ref="H22:I22"/>
    <mergeCell ref="H23:I23"/>
    <mergeCell ref="H25:I25"/>
    <mergeCell ref="H26:I26"/>
    <mergeCell ref="H27:I27"/>
    <mergeCell ref="H28:I28"/>
    <mergeCell ref="G29:H29"/>
    <mergeCell ref="I29:K29"/>
    <mergeCell ref="B31:E31"/>
    <mergeCell ref="G31:K31"/>
    <mergeCell ref="B32:B33"/>
    <mergeCell ref="C32:E33"/>
    <mergeCell ref="G32:G33"/>
    <mergeCell ref="I32:K32"/>
    <mergeCell ref="I33:K33"/>
    <mergeCell ref="B34:B36"/>
    <mergeCell ref="C34:E36"/>
    <mergeCell ref="G34:G35"/>
    <mergeCell ref="I34:K34"/>
    <mergeCell ref="I35:K35"/>
    <mergeCell ref="G36:G37"/>
    <mergeCell ref="I36:K36"/>
    <mergeCell ref="B37:B39"/>
    <mergeCell ref="C37:E39"/>
    <mergeCell ref="I37:K37"/>
    <mergeCell ref="G38:G39"/>
    <mergeCell ref="I38:K38"/>
    <mergeCell ref="I39:K39"/>
    <mergeCell ref="B40:B41"/>
    <mergeCell ref="C40:E41"/>
    <mergeCell ref="G40:G41"/>
    <mergeCell ref="I40:K40"/>
    <mergeCell ref="I41:K41"/>
    <mergeCell ref="H8:I8"/>
    <mergeCell ref="H7:I7"/>
    <mergeCell ref="H9:I9"/>
    <mergeCell ref="H10:I10"/>
    <mergeCell ref="H11:I11"/>
    <mergeCell ref="B7:C19"/>
    <mergeCell ref="D7:E9"/>
    <mergeCell ref="D10:E19"/>
    <mergeCell ref="B21:E22"/>
    <mergeCell ref="B23:E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B829A-ED79-4A3E-B1A7-61D4939809B9}">
  <dimension ref="A1:R366"/>
  <sheetViews>
    <sheetView tabSelected="1" topLeftCell="A333" zoomScaleNormal="100" workbookViewId="0">
      <selection activeCell="H353" sqref="G353:H353"/>
    </sheetView>
  </sheetViews>
  <sheetFormatPr defaultColWidth="0" defaultRowHeight="15" zeroHeight="1"/>
  <cols>
    <col min="1" max="1" width="2.7109375" style="45" customWidth="1"/>
    <col min="2" max="2" width="3.5703125" customWidth="1"/>
    <col min="3" max="3" width="17.28515625" customWidth="1"/>
    <col min="4" max="4" width="37.5703125" style="1" bestFit="1" customWidth="1"/>
    <col min="5" max="5" width="27" customWidth="1"/>
    <col min="6" max="6" width="2.85546875" style="45" customWidth="1"/>
    <col min="7" max="7" width="32.7109375" bestFit="1" customWidth="1"/>
    <col min="8" max="8" width="5.42578125" customWidth="1"/>
    <col min="9" max="9" width="10.28515625" customWidth="1"/>
    <col min="10" max="10" width="17.42578125" customWidth="1"/>
    <col min="11" max="11" width="17.7109375" customWidth="1"/>
    <col min="12" max="12" width="3.140625" style="45" customWidth="1"/>
    <col min="13" max="13" width="10.42578125" hidden="1" customWidth="1"/>
    <col min="14" max="14" width="6.42578125" hidden="1" customWidth="1"/>
    <col min="15" max="15" width="37.140625" hidden="1" customWidth="1"/>
    <col min="16" max="16" width="2.85546875" hidden="1" customWidth="1"/>
    <col min="17" max="18" width="19.140625" hidden="1" customWidth="1"/>
    <col min="19" max="16384" width="9.140625" hidden="1"/>
  </cols>
  <sheetData>
    <row r="1" spans="2:11" s="48" customFormat="1" ht="15" customHeight="1">
      <c r="B1" s="144" t="s">
        <v>38</v>
      </c>
      <c r="C1" s="144"/>
      <c r="D1" s="144"/>
      <c r="E1" s="144"/>
      <c r="G1" s="144" t="s">
        <v>73</v>
      </c>
      <c r="H1" s="144"/>
      <c r="I1" s="144"/>
      <c r="J1" s="144"/>
      <c r="K1" s="144"/>
    </row>
    <row r="2" spans="2:11" s="48" customFormat="1" ht="15" customHeight="1">
      <c r="B2" s="144"/>
      <c r="C2" s="144"/>
      <c r="D2" s="144"/>
      <c r="E2" s="144"/>
      <c r="G2" s="144"/>
      <c r="H2" s="144"/>
      <c r="I2" s="144"/>
      <c r="J2" s="144"/>
      <c r="K2" s="144"/>
    </row>
    <row r="3" spans="2:11" s="48" customFormat="1" ht="15" customHeight="1">
      <c r="B3" s="58" t="s">
        <v>74</v>
      </c>
      <c r="C3" s="58"/>
      <c r="D3" s="58"/>
      <c r="E3" s="58"/>
      <c r="G3" s="58" t="s">
        <v>41</v>
      </c>
      <c r="H3" s="58"/>
      <c r="I3" s="58"/>
      <c r="J3" s="58"/>
      <c r="K3" s="58"/>
    </row>
    <row r="4" spans="2:11" s="48" customFormat="1">
      <c r="B4" s="58"/>
      <c r="C4" s="58"/>
      <c r="D4" s="58"/>
      <c r="E4" s="58"/>
      <c r="G4" s="58"/>
      <c r="H4" s="58"/>
      <c r="I4" s="58"/>
      <c r="J4" s="58"/>
      <c r="K4" s="58"/>
    </row>
    <row r="5" spans="2:11" s="48" customFormat="1">
      <c r="B5" s="58"/>
      <c r="C5" s="58"/>
      <c r="D5" s="58"/>
      <c r="E5" s="58"/>
      <c r="G5" s="58"/>
      <c r="H5" s="58"/>
      <c r="I5" s="58"/>
      <c r="J5" s="58"/>
      <c r="K5" s="58"/>
    </row>
    <row r="6" spans="2:11" s="48" customFormat="1">
      <c r="C6" s="51"/>
      <c r="D6" s="51"/>
      <c r="E6" s="51"/>
      <c r="H6" s="51"/>
      <c r="I6" s="51"/>
      <c r="J6" s="51"/>
      <c r="K6" s="51"/>
    </row>
    <row r="7" spans="2:11" ht="15" customHeight="1">
      <c r="B7" s="160" t="s">
        <v>75</v>
      </c>
      <c r="C7" s="161"/>
      <c r="D7" s="9" t="s">
        <v>76</v>
      </c>
      <c r="E7" s="14"/>
      <c r="G7" s="19" t="s">
        <v>44</v>
      </c>
      <c r="H7" s="166" t="s">
        <v>77</v>
      </c>
      <c r="I7" s="166"/>
      <c r="J7" s="20" t="s">
        <v>46</v>
      </c>
      <c r="K7" s="21" t="s">
        <v>47</v>
      </c>
    </row>
    <row r="8" spans="2:11" ht="15" customHeight="1">
      <c r="B8" s="162"/>
      <c r="C8" s="163"/>
      <c r="D8" t="s">
        <v>78</v>
      </c>
      <c r="E8" s="15"/>
      <c r="G8" s="4" t="s">
        <v>48</v>
      </c>
      <c r="H8" s="180">
        <v>1000</v>
      </c>
      <c r="I8" s="180"/>
      <c r="J8" s="13"/>
      <c r="K8" s="5">
        <f t="shared" ref="K8:K16" si="0">H8-J8</f>
        <v>1000</v>
      </c>
    </row>
    <row r="9" spans="2:11" ht="15" customHeight="1">
      <c r="B9" s="162"/>
      <c r="C9" s="163"/>
      <c r="D9" t="s">
        <v>79</v>
      </c>
      <c r="E9" s="15"/>
      <c r="G9" s="4" t="s">
        <v>80</v>
      </c>
      <c r="H9" s="180">
        <v>1000</v>
      </c>
      <c r="I9" s="180"/>
      <c r="J9" s="13"/>
      <c r="K9" s="5">
        <f t="shared" si="0"/>
        <v>1000</v>
      </c>
    </row>
    <row r="10" spans="2:11" ht="15" customHeight="1">
      <c r="B10" s="162"/>
      <c r="C10" s="163"/>
      <c r="D10" s="1" t="s">
        <v>81</v>
      </c>
      <c r="E10" s="17"/>
      <c r="G10" s="4" t="s">
        <v>50</v>
      </c>
      <c r="H10" s="193">
        <f>75*E8*E13</f>
        <v>0</v>
      </c>
      <c r="I10" s="193"/>
      <c r="J10" s="13"/>
      <c r="K10" s="5">
        <f t="shared" si="0"/>
        <v>0</v>
      </c>
    </row>
    <row r="11" spans="2:11" ht="15" customHeight="1">
      <c r="B11" s="162"/>
      <c r="C11" s="163"/>
      <c r="D11" s="1" t="s">
        <v>82</v>
      </c>
      <c r="E11" s="17"/>
      <c r="G11" s="4" t="s">
        <v>83</v>
      </c>
      <c r="H11" s="193">
        <f>500*E20</f>
        <v>0</v>
      </c>
      <c r="I11" s="193"/>
      <c r="J11" s="13"/>
      <c r="K11" s="5">
        <f t="shared" si="0"/>
        <v>0</v>
      </c>
    </row>
    <row r="12" spans="2:11" ht="15" customHeight="1">
      <c r="B12" s="162"/>
      <c r="C12" s="163"/>
      <c r="D12" t="s">
        <v>84</v>
      </c>
      <c r="E12" s="11">
        <f>(_xlfn.DAYS(E11,E10))+1</f>
        <v>1</v>
      </c>
      <c r="G12" s="4" t="s">
        <v>53</v>
      </c>
      <c r="H12" s="193">
        <f>600*E8</f>
        <v>0</v>
      </c>
      <c r="I12" s="193"/>
      <c r="J12" s="13"/>
      <c r="K12" s="5">
        <f t="shared" si="0"/>
        <v>0</v>
      </c>
    </row>
    <row r="13" spans="2:11" ht="15" customHeight="1">
      <c r="B13" s="164"/>
      <c r="C13" s="165"/>
      <c r="D13" s="7" t="s">
        <v>85</v>
      </c>
      <c r="E13" s="10">
        <f>_xlfn.DAYS(E11,E10)</f>
        <v>0</v>
      </c>
      <c r="G13" s="4" t="s">
        <v>54</v>
      </c>
      <c r="H13" s="194">
        <v>1000</v>
      </c>
      <c r="I13" s="194"/>
      <c r="J13" s="13"/>
      <c r="K13" s="5">
        <f t="shared" si="0"/>
        <v>1000</v>
      </c>
    </row>
    <row r="14" spans="2:11" ht="15" customHeight="1">
      <c r="B14" s="45"/>
      <c r="C14" s="45"/>
      <c r="D14" s="46"/>
      <c r="E14" s="45"/>
      <c r="G14" s="4" t="s">
        <v>86</v>
      </c>
      <c r="H14" s="180">
        <v>1000</v>
      </c>
      <c r="I14" s="180"/>
      <c r="J14" s="13"/>
      <c r="K14" s="5">
        <f t="shared" si="0"/>
        <v>1000</v>
      </c>
    </row>
    <row r="15" spans="2:11" ht="15" customHeight="1">
      <c r="B15" s="154" t="s">
        <v>87</v>
      </c>
      <c r="C15" s="155"/>
      <c r="D15" s="9" t="s">
        <v>88</v>
      </c>
      <c r="E15" s="14"/>
      <c r="G15" s="4" t="s">
        <v>56</v>
      </c>
      <c r="H15" s="180">
        <v>500</v>
      </c>
      <c r="I15" s="180"/>
      <c r="J15" s="13"/>
      <c r="K15" s="5">
        <f t="shared" si="0"/>
        <v>500</v>
      </c>
    </row>
    <row r="16" spans="2:11" ht="15" customHeight="1">
      <c r="B16" s="156"/>
      <c r="C16" s="157"/>
      <c r="D16" t="s">
        <v>89</v>
      </c>
      <c r="E16" s="15"/>
      <c r="G16" s="4" t="s">
        <v>90</v>
      </c>
      <c r="H16" s="180">
        <v>500</v>
      </c>
      <c r="I16" s="180"/>
      <c r="J16" s="13"/>
      <c r="K16" s="5">
        <f t="shared" si="0"/>
        <v>500</v>
      </c>
    </row>
    <row r="17" spans="2:11" ht="15" customHeight="1">
      <c r="B17" s="156"/>
      <c r="C17" s="157"/>
      <c r="D17" s="1" t="s">
        <v>91</v>
      </c>
      <c r="E17" s="15"/>
      <c r="G17" s="145" t="s">
        <v>58</v>
      </c>
      <c r="H17" s="146"/>
      <c r="I17" s="146"/>
      <c r="J17" s="146"/>
      <c r="K17" s="147"/>
    </row>
    <row r="18" spans="2:11" ht="15" customHeight="1">
      <c r="B18" s="158"/>
      <c r="C18" s="159"/>
      <c r="D18" s="7" t="s">
        <v>92</v>
      </c>
      <c r="E18" s="16"/>
      <c r="G18" s="4" t="s">
        <v>59</v>
      </c>
      <c r="H18" s="193">
        <f>600*E9</f>
        <v>0</v>
      </c>
      <c r="I18" s="193"/>
      <c r="J18" s="13"/>
      <c r="K18" s="5">
        <f t="shared" ref="K18:K28" si="1">H18-J18</f>
        <v>0</v>
      </c>
    </row>
    <row r="19" spans="2:11" ht="15" customHeight="1">
      <c r="B19" s="45"/>
      <c r="C19" s="45"/>
      <c r="D19" s="46"/>
      <c r="E19" s="45"/>
      <c r="G19" s="4" t="s">
        <v>60</v>
      </c>
      <c r="H19" s="193">
        <f>60*E12*E16</f>
        <v>0</v>
      </c>
      <c r="I19" s="193"/>
      <c r="J19" s="13"/>
      <c r="K19" s="5">
        <f t="shared" si="1"/>
        <v>0</v>
      </c>
    </row>
    <row r="20" spans="2:11" ht="15" customHeight="1">
      <c r="B20" s="148" t="s">
        <v>93</v>
      </c>
      <c r="C20" s="149"/>
      <c r="D20" s="12" t="s">
        <v>94</v>
      </c>
      <c r="E20" s="18"/>
      <c r="G20" s="4" t="s">
        <v>61</v>
      </c>
      <c r="H20" s="193">
        <f>75*E12*E16</f>
        <v>0</v>
      </c>
      <c r="I20" s="193"/>
      <c r="J20" s="13"/>
      <c r="K20" s="5">
        <f t="shared" si="1"/>
        <v>0</v>
      </c>
    </row>
    <row r="21" spans="2:11" ht="15" customHeight="1">
      <c r="B21" s="45"/>
      <c r="C21" s="45"/>
      <c r="D21" s="46"/>
      <c r="E21" s="45"/>
      <c r="G21" s="4" t="s">
        <v>63</v>
      </c>
      <c r="H21" s="193">
        <f>100*E12*E16</f>
        <v>0</v>
      </c>
      <c r="I21" s="193"/>
      <c r="J21" s="13"/>
      <c r="K21" s="5">
        <f t="shared" si="1"/>
        <v>0</v>
      </c>
    </row>
    <row r="22" spans="2:11" ht="15" customHeight="1">
      <c r="B22" s="105" t="s">
        <v>95</v>
      </c>
      <c r="C22" s="106"/>
      <c r="D22" s="111" t="s">
        <v>96</v>
      </c>
      <c r="E22" s="112"/>
      <c r="G22" s="4" t="s">
        <v>64</v>
      </c>
      <c r="H22" s="180">
        <v>1500</v>
      </c>
      <c r="I22" s="180"/>
      <c r="J22" s="13"/>
      <c r="K22" s="5">
        <f t="shared" si="1"/>
        <v>1500</v>
      </c>
    </row>
    <row r="23" spans="2:11" ht="15" customHeight="1">
      <c r="B23" s="107"/>
      <c r="C23" s="108"/>
      <c r="D23" s="113"/>
      <c r="E23" s="114"/>
      <c r="G23" s="4" t="s">
        <v>65</v>
      </c>
      <c r="H23" s="193">
        <f>100*E9</f>
        <v>0</v>
      </c>
      <c r="I23" s="193"/>
      <c r="J23" s="13"/>
      <c r="K23" s="5">
        <f t="shared" si="1"/>
        <v>0</v>
      </c>
    </row>
    <row r="24" spans="2:11" ht="15" customHeight="1">
      <c r="B24" s="107"/>
      <c r="C24" s="108"/>
      <c r="D24" s="150"/>
      <c r="E24" s="151"/>
      <c r="G24" s="4" t="s">
        <v>66</v>
      </c>
      <c r="H24" s="193">
        <f>25*E12*(E15+E16)</f>
        <v>0</v>
      </c>
      <c r="I24" s="193"/>
      <c r="J24" s="13"/>
      <c r="K24" s="5">
        <f t="shared" si="1"/>
        <v>0</v>
      </c>
    </row>
    <row r="25" spans="2:11" ht="15" customHeight="1">
      <c r="B25" s="107"/>
      <c r="C25" s="108"/>
      <c r="D25" s="150"/>
      <c r="E25" s="151"/>
      <c r="G25" s="4" t="s">
        <v>67</v>
      </c>
      <c r="H25" s="180">
        <v>100</v>
      </c>
      <c r="I25" s="180"/>
      <c r="J25" s="13"/>
      <c r="K25" s="5">
        <f t="shared" si="1"/>
        <v>100</v>
      </c>
    </row>
    <row r="26" spans="2:11" ht="15" customHeight="1">
      <c r="B26" s="107"/>
      <c r="C26" s="108"/>
      <c r="D26" s="150"/>
      <c r="E26" s="151"/>
      <c r="G26" s="4" t="s">
        <v>68</v>
      </c>
      <c r="H26" s="180">
        <v>300</v>
      </c>
      <c r="I26" s="180"/>
      <c r="J26" s="13"/>
      <c r="K26" s="5">
        <f t="shared" si="1"/>
        <v>300</v>
      </c>
    </row>
    <row r="27" spans="2:11" ht="15" customHeight="1">
      <c r="B27" s="107"/>
      <c r="C27" s="108"/>
      <c r="D27" s="150"/>
      <c r="E27" s="151"/>
      <c r="G27" s="4" t="s">
        <v>69</v>
      </c>
      <c r="H27" s="193">
        <f>0.7*E18*E15</f>
        <v>0</v>
      </c>
      <c r="I27" s="193"/>
      <c r="J27" s="13"/>
      <c r="K27" s="5">
        <f>H27-J27</f>
        <v>0</v>
      </c>
    </row>
    <row r="28" spans="2:11" ht="15" customHeight="1">
      <c r="B28" s="107"/>
      <c r="C28" s="108"/>
      <c r="D28" s="150"/>
      <c r="E28" s="151"/>
      <c r="G28" s="4" t="s">
        <v>70</v>
      </c>
      <c r="H28" s="195">
        <f>0.36*E18*E17</f>
        <v>0</v>
      </c>
      <c r="I28" s="195"/>
      <c r="J28" s="13"/>
      <c r="K28" s="5">
        <f t="shared" si="1"/>
        <v>0</v>
      </c>
    </row>
    <row r="29" spans="2:11" ht="15" customHeight="1">
      <c r="B29" s="109"/>
      <c r="C29" s="110"/>
      <c r="D29" s="152"/>
      <c r="E29" s="153"/>
      <c r="G29" s="196" t="s">
        <v>71</v>
      </c>
      <c r="H29" s="197"/>
      <c r="I29" s="198">
        <f>SUM(J8:J16,J18:J28)</f>
        <v>0</v>
      </c>
      <c r="J29" s="198"/>
      <c r="K29" s="199"/>
    </row>
    <row r="30" spans="2:11" s="45" customFormat="1" ht="15" customHeight="1"/>
    <row r="31" spans="2:11" ht="15" customHeight="1">
      <c r="B31" s="137" t="s">
        <v>17</v>
      </c>
      <c r="C31" s="138"/>
      <c r="D31" s="138"/>
      <c r="E31" s="139"/>
      <c r="G31" s="140" t="s">
        <v>18</v>
      </c>
      <c r="H31" s="93"/>
      <c r="I31" s="93"/>
      <c r="J31" s="93"/>
      <c r="K31" s="94"/>
    </row>
    <row r="32" spans="2:11">
      <c r="B32" s="141" t="b">
        <v>0</v>
      </c>
      <c r="C32" s="142" t="s">
        <v>19</v>
      </c>
      <c r="D32" s="142"/>
      <c r="E32" s="143"/>
      <c r="G32" s="135" t="s">
        <v>20</v>
      </c>
      <c r="H32" s="28" t="b">
        <v>0</v>
      </c>
      <c r="I32" s="186" t="s">
        <v>21</v>
      </c>
      <c r="J32" s="186"/>
      <c r="K32" s="187"/>
    </row>
    <row r="33" spans="2:11">
      <c r="B33" s="129"/>
      <c r="C33" s="131"/>
      <c r="D33" s="131"/>
      <c r="E33" s="132"/>
      <c r="G33" s="135"/>
      <c r="H33" s="28" t="b">
        <v>0</v>
      </c>
      <c r="I33" s="188" t="s">
        <v>22</v>
      </c>
      <c r="J33" s="188"/>
      <c r="K33" s="189"/>
    </row>
    <row r="34" spans="2:11">
      <c r="B34" s="129" t="b">
        <v>0</v>
      </c>
      <c r="C34" s="131" t="s">
        <v>23</v>
      </c>
      <c r="D34" s="131"/>
      <c r="E34" s="132"/>
      <c r="G34" s="135" t="s">
        <v>24</v>
      </c>
      <c r="H34" s="28" t="b">
        <v>0</v>
      </c>
      <c r="I34" s="190" t="s">
        <v>25</v>
      </c>
      <c r="J34" s="190"/>
      <c r="K34" s="191"/>
    </row>
    <row r="35" spans="2:11">
      <c r="B35" s="129"/>
      <c r="C35" s="131"/>
      <c r="D35" s="131"/>
      <c r="E35" s="132"/>
      <c r="G35" s="135"/>
      <c r="H35" s="28" t="b">
        <v>0</v>
      </c>
      <c r="I35" s="190" t="s">
        <v>26</v>
      </c>
      <c r="J35" s="190"/>
      <c r="K35" s="191"/>
    </row>
    <row r="36" spans="2:11">
      <c r="B36" s="129"/>
      <c r="C36" s="131"/>
      <c r="D36" s="131"/>
      <c r="E36" s="132"/>
      <c r="G36" s="135" t="s">
        <v>27</v>
      </c>
      <c r="H36" s="28" t="b">
        <v>0</v>
      </c>
      <c r="I36" s="190" t="s">
        <v>28</v>
      </c>
      <c r="J36" s="190"/>
      <c r="K36" s="191"/>
    </row>
    <row r="37" spans="2:11">
      <c r="B37" s="129" t="b">
        <v>0</v>
      </c>
      <c r="C37" s="131" t="s">
        <v>29</v>
      </c>
      <c r="D37" s="131"/>
      <c r="E37" s="132"/>
      <c r="G37" s="135"/>
      <c r="H37" s="28" t="b">
        <v>0</v>
      </c>
      <c r="I37" s="190" t="s">
        <v>30</v>
      </c>
      <c r="J37" s="190"/>
      <c r="K37" s="191"/>
    </row>
    <row r="38" spans="2:11">
      <c r="B38" s="129"/>
      <c r="C38" s="131"/>
      <c r="D38" s="131"/>
      <c r="E38" s="132"/>
      <c r="G38" s="135" t="s">
        <v>31</v>
      </c>
      <c r="H38" s="28" t="b">
        <v>0</v>
      </c>
      <c r="I38" s="190" t="s">
        <v>72</v>
      </c>
      <c r="J38" s="190"/>
      <c r="K38" s="191"/>
    </row>
    <row r="39" spans="2:11">
      <c r="B39" s="129"/>
      <c r="C39" s="131"/>
      <c r="D39" s="131"/>
      <c r="E39" s="132"/>
      <c r="G39" s="135"/>
      <c r="H39" s="28" t="b">
        <v>0</v>
      </c>
      <c r="I39" s="190" t="s">
        <v>33</v>
      </c>
      <c r="J39" s="190"/>
      <c r="K39" s="191"/>
    </row>
    <row r="40" spans="2:11">
      <c r="B40" s="129" t="b">
        <v>0</v>
      </c>
      <c r="C40" s="131" t="s">
        <v>34</v>
      </c>
      <c r="D40" s="131"/>
      <c r="E40" s="132"/>
      <c r="G40" s="135" t="s">
        <v>35</v>
      </c>
      <c r="H40" s="28" t="b">
        <v>0</v>
      </c>
      <c r="I40" s="190" t="s">
        <v>36</v>
      </c>
      <c r="J40" s="190"/>
      <c r="K40" s="191"/>
    </row>
    <row r="41" spans="2:11">
      <c r="B41" s="130"/>
      <c r="C41" s="133"/>
      <c r="D41" s="133"/>
      <c r="E41" s="134"/>
      <c r="G41" s="136"/>
      <c r="H41" s="29" t="b">
        <v>0</v>
      </c>
      <c r="I41" s="181" t="s">
        <v>37</v>
      </c>
      <c r="J41" s="181"/>
      <c r="K41" s="192"/>
    </row>
    <row r="42" spans="2:11" s="45" customFormat="1">
      <c r="D42" s="46"/>
    </row>
    <row r="43" spans="2:11">
      <c r="B43" s="160" t="s">
        <v>97</v>
      </c>
      <c r="C43" s="161"/>
      <c r="D43" s="9" t="s">
        <v>76</v>
      </c>
      <c r="E43" s="14"/>
      <c r="G43" s="19" t="s">
        <v>44</v>
      </c>
      <c r="H43" s="166" t="s">
        <v>77</v>
      </c>
      <c r="I43" s="166"/>
      <c r="J43" s="20" t="s">
        <v>46</v>
      </c>
      <c r="K43" s="21" t="s">
        <v>47</v>
      </c>
    </row>
    <row r="44" spans="2:11">
      <c r="B44" s="162"/>
      <c r="C44" s="163"/>
      <c r="D44" t="s">
        <v>78</v>
      </c>
      <c r="E44" s="15"/>
      <c r="G44" s="4" t="s">
        <v>48</v>
      </c>
      <c r="H44" s="180">
        <v>1000</v>
      </c>
      <c r="I44" s="180"/>
      <c r="J44" s="13"/>
      <c r="K44" s="5">
        <f t="shared" ref="K44:K52" si="2">H44-J44</f>
        <v>1000</v>
      </c>
    </row>
    <row r="45" spans="2:11">
      <c r="B45" s="162"/>
      <c r="C45" s="163"/>
      <c r="D45" t="s">
        <v>79</v>
      </c>
      <c r="E45" s="15"/>
      <c r="G45" s="4" t="s">
        <v>80</v>
      </c>
      <c r="H45" s="180">
        <v>1000</v>
      </c>
      <c r="I45" s="180"/>
      <c r="J45" s="13"/>
      <c r="K45" s="5">
        <f t="shared" si="2"/>
        <v>1000</v>
      </c>
    </row>
    <row r="46" spans="2:11">
      <c r="B46" s="162"/>
      <c r="C46" s="163"/>
      <c r="D46" s="1" t="s">
        <v>81</v>
      </c>
      <c r="E46" s="17"/>
      <c r="G46" s="4" t="s">
        <v>50</v>
      </c>
      <c r="H46" s="193">
        <f>75*E44*E49</f>
        <v>0</v>
      </c>
      <c r="I46" s="193"/>
      <c r="J46" s="13"/>
      <c r="K46" s="5">
        <f t="shared" si="2"/>
        <v>0</v>
      </c>
    </row>
    <row r="47" spans="2:11">
      <c r="B47" s="162"/>
      <c r="C47" s="163"/>
      <c r="D47" s="1" t="s">
        <v>82</v>
      </c>
      <c r="E47" s="17"/>
      <c r="G47" s="4" t="s">
        <v>83</v>
      </c>
      <c r="H47" s="193">
        <f>500*E56</f>
        <v>0</v>
      </c>
      <c r="I47" s="193"/>
      <c r="J47" s="13"/>
      <c r="K47" s="5">
        <f t="shared" si="2"/>
        <v>0</v>
      </c>
    </row>
    <row r="48" spans="2:11">
      <c r="B48" s="162"/>
      <c r="C48" s="163"/>
      <c r="D48" t="s">
        <v>84</v>
      </c>
      <c r="E48" s="11">
        <f>(_xlfn.DAYS(E47,E46))+1</f>
        <v>1</v>
      </c>
      <c r="G48" s="4" t="s">
        <v>53</v>
      </c>
      <c r="H48" s="193">
        <f>600*E44</f>
        <v>0</v>
      </c>
      <c r="I48" s="193"/>
      <c r="J48" s="13"/>
      <c r="K48" s="5">
        <f t="shared" si="2"/>
        <v>0</v>
      </c>
    </row>
    <row r="49" spans="2:11">
      <c r="B49" s="164"/>
      <c r="C49" s="165"/>
      <c r="D49" s="7" t="s">
        <v>85</v>
      </c>
      <c r="E49" s="10">
        <f>_xlfn.DAYS(E47,E46)</f>
        <v>0</v>
      </c>
      <c r="G49" s="4" t="s">
        <v>54</v>
      </c>
      <c r="H49" s="194">
        <v>1000</v>
      </c>
      <c r="I49" s="194"/>
      <c r="J49" s="13"/>
      <c r="K49" s="5">
        <f t="shared" si="2"/>
        <v>1000</v>
      </c>
    </row>
    <row r="50" spans="2:11">
      <c r="B50" s="45"/>
      <c r="C50" s="45"/>
      <c r="D50" s="46"/>
      <c r="E50" s="45"/>
      <c r="G50" s="4" t="s">
        <v>86</v>
      </c>
      <c r="H50" s="180">
        <v>1000</v>
      </c>
      <c r="I50" s="180"/>
      <c r="J50" s="13"/>
      <c r="K50" s="5">
        <f t="shared" si="2"/>
        <v>1000</v>
      </c>
    </row>
    <row r="51" spans="2:11">
      <c r="B51" s="154" t="s">
        <v>87</v>
      </c>
      <c r="C51" s="155"/>
      <c r="D51" s="9" t="s">
        <v>88</v>
      </c>
      <c r="E51" s="14"/>
      <c r="G51" s="4" t="s">
        <v>56</v>
      </c>
      <c r="H51" s="180">
        <v>500</v>
      </c>
      <c r="I51" s="180"/>
      <c r="J51" s="13"/>
      <c r="K51" s="5">
        <f t="shared" si="2"/>
        <v>500</v>
      </c>
    </row>
    <row r="52" spans="2:11">
      <c r="B52" s="156"/>
      <c r="C52" s="157"/>
      <c r="D52" t="s">
        <v>89</v>
      </c>
      <c r="E52" s="15"/>
      <c r="G52" s="4" t="s">
        <v>90</v>
      </c>
      <c r="H52" s="180">
        <v>500</v>
      </c>
      <c r="I52" s="180"/>
      <c r="J52" s="13"/>
      <c r="K52" s="5">
        <f t="shared" si="2"/>
        <v>500</v>
      </c>
    </row>
    <row r="53" spans="2:11">
      <c r="B53" s="156"/>
      <c r="C53" s="157"/>
      <c r="D53" s="1" t="s">
        <v>91</v>
      </c>
      <c r="E53" s="15"/>
      <c r="G53" s="145" t="s">
        <v>58</v>
      </c>
      <c r="H53" s="146"/>
      <c r="I53" s="146"/>
      <c r="J53" s="146"/>
      <c r="K53" s="147"/>
    </row>
    <row r="54" spans="2:11">
      <c r="B54" s="158"/>
      <c r="C54" s="159"/>
      <c r="D54" s="7" t="s">
        <v>92</v>
      </c>
      <c r="E54" s="16"/>
      <c r="G54" s="4" t="s">
        <v>59</v>
      </c>
      <c r="H54" s="193">
        <f>600*E45</f>
        <v>0</v>
      </c>
      <c r="I54" s="193"/>
      <c r="J54" s="13"/>
      <c r="K54" s="5">
        <f t="shared" ref="K54:K64" si="3">H54-J54</f>
        <v>0</v>
      </c>
    </row>
    <row r="55" spans="2:11">
      <c r="B55" s="45"/>
      <c r="C55" s="45"/>
      <c r="D55" s="46"/>
      <c r="E55" s="45"/>
      <c r="G55" s="4" t="s">
        <v>60</v>
      </c>
      <c r="H55" s="193">
        <f>60*E48*E52</f>
        <v>0</v>
      </c>
      <c r="I55" s="193"/>
      <c r="J55" s="13"/>
      <c r="K55" s="5">
        <f t="shared" si="3"/>
        <v>0</v>
      </c>
    </row>
    <row r="56" spans="2:11" ht="18.75">
      <c r="B56" s="148" t="s">
        <v>93</v>
      </c>
      <c r="C56" s="149"/>
      <c r="D56" s="12" t="s">
        <v>94</v>
      </c>
      <c r="E56" s="18"/>
      <c r="G56" s="4" t="s">
        <v>61</v>
      </c>
      <c r="H56" s="193">
        <f>75*E48*E52</f>
        <v>0</v>
      </c>
      <c r="I56" s="193"/>
      <c r="J56" s="13"/>
      <c r="K56" s="5">
        <f t="shared" si="3"/>
        <v>0</v>
      </c>
    </row>
    <row r="57" spans="2:11">
      <c r="B57" s="45"/>
      <c r="C57" s="45"/>
      <c r="D57" s="46"/>
      <c r="E57" s="45"/>
      <c r="G57" s="4" t="s">
        <v>63</v>
      </c>
      <c r="H57" s="193">
        <f>100*E48*E52</f>
        <v>0</v>
      </c>
      <c r="I57" s="193"/>
      <c r="J57" s="13"/>
      <c r="K57" s="5">
        <f t="shared" si="3"/>
        <v>0</v>
      </c>
    </row>
    <row r="58" spans="2:11">
      <c r="B58" s="105" t="s">
        <v>95</v>
      </c>
      <c r="C58" s="106"/>
      <c r="D58" s="111" t="s">
        <v>96</v>
      </c>
      <c r="E58" s="112"/>
      <c r="G58" s="4" t="s">
        <v>64</v>
      </c>
      <c r="H58" s="180">
        <v>1500</v>
      </c>
      <c r="I58" s="180"/>
      <c r="J58" s="13"/>
      <c r="K58" s="5">
        <f t="shared" si="3"/>
        <v>1500</v>
      </c>
    </row>
    <row r="59" spans="2:11">
      <c r="B59" s="107"/>
      <c r="C59" s="108"/>
      <c r="D59" s="113"/>
      <c r="E59" s="114"/>
      <c r="G59" s="4" t="s">
        <v>65</v>
      </c>
      <c r="H59" s="193">
        <f>100*E45</f>
        <v>0</v>
      </c>
      <c r="I59" s="193"/>
      <c r="J59" s="13"/>
      <c r="K59" s="5">
        <f t="shared" si="3"/>
        <v>0</v>
      </c>
    </row>
    <row r="60" spans="2:11">
      <c r="B60" s="107"/>
      <c r="C60" s="108"/>
      <c r="D60" s="150"/>
      <c r="E60" s="151"/>
      <c r="G60" s="4" t="s">
        <v>66</v>
      </c>
      <c r="H60" s="193">
        <f>25*E48*(E51+E52)</f>
        <v>0</v>
      </c>
      <c r="I60" s="193"/>
      <c r="J60" s="13"/>
      <c r="K60" s="5">
        <f t="shared" si="3"/>
        <v>0</v>
      </c>
    </row>
    <row r="61" spans="2:11">
      <c r="B61" s="107"/>
      <c r="C61" s="108"/>
      <c r="D61" s="150"/>
      <c r="E61" s="151"/>
      <c r="G61" s="4" t="s">
        <v>67</v>
      </c>
      <c r="H61" s="180">
        <v>100</v>
      </c>
      <c r="I61" s="180"/>
      <c r="J61" s="13"/>
      <c r="K61" s="5">
        <f t="shared" si="3"/>
        <v>100</v>
      </c>
    </row>
    <row r="62" spans="2:11">
      <c r="B62" s="107"/>
      <c r="C62" s="108"/>
      <c r="D62" s="150"/>
      <c r="E62" s="151"/>
      <c r="G62" s="4" t="s">
        <v>68</v>
      </c>
      <c r="H62" s="180">
        <v>300</v>
      </c>
      <c r="I62" s="180"/>
      <c r="J62" s="13"/>
      <c r="K62" s="5">
        <f t="shared" si="3"/>
        <v>300</v>
      </c>
    </row>
    <row r="63" spans="2:11">
      <c r="B63" s="107"/>
      <c r="C63" s="108"/>
      <c r="D63" s="150"/>
      <c r="E63" s="151"/>
      <c r="G63" s="4" t="s">
        <v>69</v>
      </c>
      <c r="H63" s="193">
        <f>0.7*E54*E51</f>
        <v>0</v>
      </c>
      <c r="I63" s="193"/>
      <c r="J63" s="13"/>
      <c r="K63" s="5">
        <f t="shared" si="3"/>
        <v>0</v>
      </c>
    </row>
    <row r="64" spans="2:11">
      <c r="B64" s="107"/>
      <c r="C64" s="108"/>
      <c r="D64" s="150"/>
      <c r="E64" s="151"/>
      <c r="G64" s="4" t="s">
        <v>70</v>
      </c>
      <c r="H64" s="195">
        <f>0.36*E54*E53</f>
        <v>0</v>
      </c>
      <c r="I64" s="195"/>
      <c r="J64" s="13"/>
      <c r="K64" s="5">
        <f t="shared" si="3"/>
        <v>0</v>
      </c>
    </row>
    <row r="65" spans="2:11">
      <c r="B65" s="109"/>
      <c r="C65" s="110"/>
      <c r="D65" s="152"/>
      <c r="E65" s="153"/>
      <c r="G65" s="196" t="s">
        <v>71</v>
      </c>
      <c r="H65" s="197"/>
      <c r="I65" s="198">
        <f>SUM(J44:J52,J54:J64)</f>
        <v>0</v>
      </c>
      <c r="J65" s="198"/>
      <c r="K65" s="199"/>
    </row>
    <row r="66" spans="2:11" s="45" customFormat="1"/>
    <row r="67" spans="2:11">
      <c r="B67" s="137" t="s">
        <v>17</v>
      </c>
      <c r="C67" s="138"/>
      <c r="D67" s="138"/>
      <c r="E67" s="139"/>
      <c r="G67" s="140" t="s">
        <v>18</v>
      </c>
      <c r="H67" s="93"/>
      <c r="I67" s="93"/>
      <c r="J67" s="93"/>
      <c r="K67" s="94"/>
    </row>
    <row r="68" spans="2:11">
      <c r="B68" s="141" t="b">
        <v>0</v>
      </c>
      <c r="C68" s="142" t="s">
        <v>19</v>
      </c>
      <c r="D68" s="142"/>
      <c r="E68" s="143"/>
      <c r="G68" s="135" t="s">
        <v>20</v>
      </c>
      <c r="H68" s="28" t="b">
        <v>0</v>
      </c>
      <c r="I68" s="186" t="s">
        <v>21</v>
      </c>
      <c r="J68" s="186"/>
      <c r="K68" s="187"/>
    </row>
    <row r="69" spans="2:11">
      <c r="B69" s="129"/>
      <c r="C69" s="131"/>
      <c r="D69" s="131"/>
      <c r="E69" s="132"/>
      <c r="G69" s="135"/>
      <c r="H69" s="28" t="b">
        <v>0</v>
      </c>
      <c r="I69" s="188" t="s">
        <v>22</v>
      </c>
      <c r="J69" s="188"/>
      <c r="K69" s="189"/>
    </row>
    <row r="70" spans="2:11">
      <c r="B70" s="129" t="b">
        <v>0</v>
      </c>
      <c r="C70" s="131" t="s">
        <v>23</v>
      </c>
      <c r="D70" s="131"/>
      <c r="E70" s="132"/>
      <c r="G70" s="135" t="s">
        <v>24</v>
      </c>
      <c r="H70" s="28" t="b">
        <v>0</v>
      </c>
      <c r="I70" s="190" t="s">
        <v>25</v>
      </c>
      <c r="J70" s="190"/>
      <c r="K70" s="191"/>
    </row>
    <row r="71" spans="2:11">
      <c r="B71" s="129"/>
      <c r="C71" s="131"/>
      <c r="D71" s="131"/>
      <c r="E71" s="132"/>
      <c r="G71" s="135"/>
      <c r="H71" s="28" t="b">
        <v>0</v>
      </c>
      <c r="I71" s="190" t="s">
        <v>26</v>
      </c>
      <c r="J71" s="190"/>
      <c r="K71" s="191"/>
    </row>
    <row r="72" spans="2:11">
      <c r="B72" s="129"/>
      <c r="C72" s="131"/>
      <c r="D72" s="131"/>
      <c r="E72" s="132"/>
      <c r="G72" s="135" t="s">
        <v>27</v>
      </c>
      <c r="H72" s="28" t="b">
        <v>0</v>
      </c>
      <c r="I72" s="190" t="s">
        <v>28</v>
      </c>
      <c r="J72" s="190"/>
      <c r="K72" s="191"/>
    </row>
    <row r="73" spans="2:11">
      <c r="B73" s="129" t="b">
        <v>0</v>
      </c>
      <c r="C73" s="131" t="s">
        <v>29</v>
      </c>
      <c r="D73" s="131"/>
      <c r="E73" s="132"/>
      <c r="G73" s="135"/>
      <c r="H73" s="28" t="b">
        <v>0</v>
      </c>
      <c r="I73" s="190" t="s">
        <v>30</v>
      </c>
      <c r="J73" s="190"/>
      <c r="K73" s="191"/>
    </row>
    <row r="74" spans="2:11">
      <c r="B74" s="129"/>
      <c r="C74" s="131"/>
      <c r="D74" s="131"/>
      <c r="E74" s="132"/>
      <c r="G74" s="135" t="s">
        <v>31</v>
      </c>
      <c r="H74" s="28" t="b">
        <v>0</v>
      </c>
      <c r="I74" s="190" t="s">
        <v>72</v>
      </c>
      <c r="J74" s="190"/>
      <c r="K74" s="191"/>
    </row>
    <row r="75" spans="2:11">
      <c r="B75" s="129"/>
      <c r="C75" s="131"/>
      <c r="D75" s="131"/>
      <c r="E75" s="132"/>
      <c r="G75" s="135"/>
      <c r="H75" s="28" t="b">
        <v>0</v>
      </c>
      <c r="I75" s="190" t="s">
        <v>33</v>
      </c>
      <c r="J75" s="190"/>
      <c r="K75" s="191"/>
    </row>
    <row r="76" spans="2:11">
      <c r="B76" s="129" t="b">
        <v>0</v>
      </c>
      <c r="C76" s="131" t="s">
        <v>34</v>
      </c>
      <c r="D76" s="131"/>
      <c r="E76" s="132"/>
      <c r="G76" s="135" t="s">
        <v>35</v>
      </c>
      <c r="H76" s="28" t="b">
        <v>0</v>
      </c>
      <c r="I76" s="190" t="s">
        <v>36</v>
      </c>
      <c r="J76" s="190"/>
      <c r="K76" s="191"/>
    </row>
    <row r="77" spans="2:11">
      <c r="B77" s="130"/>
      <c r="C77" s="133"/>
      <c r="D77" s="133"/>
      <c r="E77" s="134"/>
      <c r="G77" s="136"/>
      <c r="H77" s="29" t="b">
        <v>0</v>
      </c>
      <c r="I77" s="181" t="s">
        <v>37</v>
      </c>
      <c r="J77" s="181"/>
      <c r="K77" s="192"/>
    </row>
    <row r="78" spans="2:11" s="45" customFormat="1">
      <c r="D78" s="46"/>
    </row>
    <row r="79" spans="2:11">
      <c r="B79" s="160" t="s">
        <v>98</v>
      </c>
      <c r="C79" s="161"/>
      <c r="D79" s="9" t="s">
        <v>76</v>
      </c>
      <c r="E79" s="14"/>
      <c r="G79" s="19" t="s">
        <v>44</v>
      </c>
      <c r="H79" s="166" t="s">
        <v>77</v>
      </c>
      <c r="I79" s="166"/>
      <c r="J79" s="20" t="s">
        <v>46</v>
      </c>
      <c r="K79" s="21" t="s">
        <v>47</v>
      </c>
    </row>
    <row r="80" spans="2:11">
      <c r="B80" s="162"/>
      <c r="C80" s="163"/>
      <c r="D80" t="s">
        <v>78</v>
      </c>
      <c r="E80" s="15"/>
      <c r="G80" s="4" t="s">
        <v>48</v>
      </c>
      <c r="H80" s="180">
        <v>1000</v>
      </c>
      <c r="I80" s="180"/>
      <c r="J80" s="13"/>
      <c r="K80" s="5">
        <f t="shared" ref="K80:K88" si="4">H80-J80</f>
        <v>1000</v>
      </c>
    </row>
    <row r="81" spans="2:11">
      <c r="B81" s="162"/>
      <c r="C81" s="163"/>
      <c r="D81" t="s">
        <v>79</v>
      </c>
      <c r="E81" s="15"/>
      <c r="G81" s="4" t="s">
        <v>80</v>
      </c>
      <c r="H81" s="180">
        <v>1000</v>
      </c>
      <c r="I81" s="180"/>
      <c r="J81" s="13"/>
      <c r="K81" s="5">
        <f t="shared" si="4"/>
        <v>1000</v>
      </c>
    </row>
    <row r="82" spans="2:11">
      <c r="B82" s="162"/>
      <c r="C82" s="163"/>
      <c r="D82" s="1" t="s">
        <v>81</v>
      </c>
      <c r="E82" s="17"/>
      <c r="G82" s="4" t="s">
        <v>50</v>
      </c>
      <c r="H82" s="193">
        <f>75*E80*E85</f>
        <v>0</v>
      </c>
      <c r="I82" s="193"/>
      <c r="J82" s="13"/>
      <c r="K82" s="5">
        <f t="shared" si="4"/>
        <v>0</v>
      </c>
    </row>
    <row r="83" spans="2:11">
      <c r="B83" s="162"/>
      <c r="C83" s="163"/>
      <c r="D83" s="1" t="s">
        <v>82</v>
      </c>
      <c r="E83" s="17"/>
      <c r="G83" s="4" t="s">
        <v>83</v>
      </c>
      <c r="H83" s="193">
        <f>500*E92</f>
        <v>0</v>
      </c>
      <c r="I83" s="193"/>
      <c r="J83" s="13"/>
      <c r="K83" s="5">
        <f t="shared" si="4"/>
        <v>0</v>
      </c>
    </row>
    <row r="84" spans="2:11">
      <c r="B84" s="162"/>
      <c r="C84" s="163"/>
      <c r="D84" t="s">
        <v>84</v>
      </c>
      <c r="E84" s="11">
        <f>(_xlfn.DAYS(E83,E82))+1</f>
        <v>1</v>
      </c>
      <c r="G84" s="4" t="s">
        <v>53</v>
      </c>
      <c r="H84" s="193">
        <f>600*E80</f>
        <v>0</v>
      </c>
      <c r="I84" s="193"/>
      <c r="J84" s="13"/>
      <c r="K84" s="5">
        <f t="shared" si="4"/>
        <v>0</v>
      </c>
    </row>
    <row r="85" spans="2:11">
      <c r="B85" s="164"/>
      <c r="C85" s="165"/>
      <c r="D85" s="7" t="s">
        <v>85</v>
      </c>
      <c r="E85" s="10">
        <f>_xlfn.DAYS(E83,E82)</f>
        <v>0</v>
      </c>
      <c r="G85" s="4" t="s">
        <v>54</v>
      </c>
      <c r="H85" s="194">
        <v>1000</v>
      </c>
      <c r="I85" s="194"/>
      <c r="J85" s="13"/>
      <c r="K85" s="5">
        <f t="shared" si="4"/>
        <v>1000</v>
      </c>
    </row>
    <row r="86" spans="2:11">
      <c r="B86" s="45"/>
      <c r="C86" s="45"/>
      <c r="D86" s="46"/>
      <c r="E86" s="45"/>
      <c r="G86" s="4" t="s">
        <v>86</v>
      </c>
      <c r="H86" s="180">
        <v>1000</v>
      </c>
      <c r="I86" s="180"/>
      <c r="J86" s="13"/>
      <c r="K86" s="5">
        <f t="shared" si="4"/>
        <v>1000</v>
      </c>
    </row>
    <row r="87" spans="2:11">
      <c r="B87" s="154" t="s">
        <v>87</v>
      </c>
      <c r="C87" s="155"/>
      <c r="D87" s="9" t="s">
        <v>88</v>
      </c>
      <c r="E87" s="14"/>
      <c r="G87" s="4" t="s">
        <v>56</v>
      </c>
      <c r="H87" s="180">
        <v>500</v>
      </c>
      <c r="I87" s="180"/>
      <c r="J87" s="13"/>
      <c r="K87" s="5">
        <f t="shared" si="4"/>
        <v>500</v>
      </c>
    </row>
    <row r="88" spans="2:11">
      <c r="B88" s="156"/>
      <c r="C88" s="157"/>
      <c r="D88" t="s">
        <v>89</v>
      </c>
      <c r="E88" s="15"/>
      <c r="G88" s="4" t="s">
        <v>90</v>
      </c>
      <c r="H88" s="180">
        <v>500</v>
      </c>
      <c r="I88" s="180"/>
      <c r="J88" s="13"/>
      <c r="K88" s="5">
        <f t="shared" si="4"/>
        <v>500</v>
      </c>
    </row>
    <row r="89" spans="2:11">
      <c r="B89" s="156"/>
      <c r="C89" s="157"/>
      <c r="D89" s="1" t="s">
        <v>91</v>
      </c>
      <c r="E89" s="15"/>
      <c r="G89" s="145" t="s">
        <v>58</v>
      </c>
      <c r="H89" s="146"/>
      <c r="I89" s="146"/>
      <c r="J89" s="146"/>
      <c r="K89" s="147"/>
    </row>
    <row r="90" spans="2:11">
      <c r="B90" s="158"/>
      <c r="C90" s="159"/>
      <c r="D90" s="7" t="s">
        <v>92</v>
      </c>
      <c r="E90" s="16"/>
      <c r="G90" s="4" t="s">
        <v>59</v>
      </c>
      <c r="H90" s="193">
        <f>600*E81</f>
        <v>0</v>
      </c>
      <c r="I90" s="193"/>
      <c r="J90" s="13"/>
      <c r="K90" s="5">
        <f t="shared" ref="K90:K100" si="5">H90-J90</f>
        <v>0</v>
      </c>
    </row>
    <row r="91" spans="2:11">
      <c r="B91" s="45"/>
      <c r="C91" s="45"/>
      <c r="D91" s="46"/>
      <c r="E91" s="45"/>
      <c r="G91" s="4" t="s">
        <v>60</v>
      </c>
      <c r="H91" s="193">
        <f>60*E84*E88</f>
        <v>0</v>
      </c>
      <c r="I91" s="193"/>
      <c r="J91" s="13"/>
      <c r="K91" s="5">
        <f t="shared" si="5"/>
        <v>0</v>
      </c>
    </row>
    <row r="92" spans="2:11" ht="18.75">
      <c r="B92" s="148" t="s">
        <v>93</v>
      </c>
      <c r="C92" s="149"/>
      <c r="D92" s="12" t="s">
        <v>94</v>
      </c>
      <c r="E92" s="18"/>
      <c r="G92" s="4" t="s">
        <v>61</v>
      </c>
      <c r="H92" s="193">
        <f>75*E84*E88</f>
        <v>0</v>
      </c>
      <c r="I92" s="193"/>
      <c r="J92" s="13"/>
      <c r="K92" s="5">
        <f t="shared" si="5"/>
        <v>0</v>
      </c>
    </row>
    <row r="93" spans="2:11">
      <c r="B93" s="45"/>
      <c r="C93" s="45"/>
      <c r="D93" s="46"/>
      <c r="E93" s="45"/>
      <c r="G93" s="4" t="s">
        <v>63</v>
      </c>
      <c r="H93" s="193">
        <f>100*E84*E88</f>
        <v>0</v>
      </c>
      <c r="I93" s="193"/>
      <c r="J93" s="13"/>
      <c r="K93" s="5">
        <f t="shared" si="5"/>
        <v>0</v>
      </c>
    </row>
    <row r="94" spans="2:11">
      <c r="B94" s="105" t="s">
        <v>95</v>
      </c>
      <c r="C94" s="106"/>
      <c r="D94" s="111" t="s">
        <v>96</v>
      </c>
      <c r="E94" s="112"/>
      <c r="G94" s="4" t="s">
        <v>64</v>
      </c>
      <c r="H94" s="180">
        <v>1500</v>
      </c>
      <c r="I94" s="180"/>
      <c r="J94" s="13"/>
      <c r="K94" s="5">
        <f t="shared" si="5"/>
        <v>1500</v>
      </c>
    </row>
    <row r="95" spans="2:11">
      <c r="B95" s="107"/>
      <c r="C95" s="108"/>
      <c r="D95" s="113"/>
      <c r="E95" s="114"/>
      <c r="G95" s="4" t="s">
        <v>65</v>
      </c>
      <c r="H95" s="193">
        <f>100*E81</f>
        <v>0</v>
      </c>
      <c r="I95" s="193"/>
      <c r="J95" s="13"/>
      <c r="K95" s="5">
        <f t="shared" si="5"/>
        <v>0</v>
      </c>
    </row>
    <row r="96" spans="2:11">
      <c r="B96" s="107"/>
      <c r="C96" s="108"/>
      <c r="D96" s="150"/>
      <c r="E96" s="151"/>
      <c r="G96" s="4" t="s">
        <v>66</v>
      </c>
      <c r="H96" s="193">
        <f>25*E84*(E87+E88)</f>
        <v>0</v>
      </c>
      <c r="I96" s="193"/>
      <c r="J96" s="13"/>
      <c r="K96" s="5">
        <f t="shared" si="5"/>
        <v>0</v>
      </c>
    </row>
    <row r="97" spans="2:11">
      <c r="B97" s="107"/>
      <c r="C97" s="108"/>
      <c r="D97" s="150"/>
      <c r="E97" s="151"/>
      <c r="G97" s="4" t="s">
        <v>67</v>
      </c>
      <c r="H97" s="180">
        <v>100</v>
      </c>
      <c r="I97" s="180"/>
      <c r="J97" s="13"/>
      <c r="K97" s="5">
        <f t="shared" si="5"/>
        <v>100</v>
      </c>
    </row>
    <row r="98" spans="2:11">
      <c r="B98" s="107"/>
      <c r="C98" s="108"/>
      <c r="D98" s="150"/>
      <c r="E98" s="151"/>
      <c r="G98" s="4" t="s">
        <v>68</v>
      </c>
      <c r="H98" s="180">
        <v>300</v>
      </c>
      <c r="I98" s="180"/>
      <c r="J98" s="13"/>
      <c r="K98" s="5">
        <f t="shared" si="5"/>
        <v>300</v>
      </c>
    </row>
    <row r="99" spans="2:11">
      <c r="B99" s="107"/>
      <c r="C99" s="108"/>
      <c r="D99" s="150"/>
      <c r="E99" s="151"/>
      <c r="G99" s="4" t="s">
        <v>69</v>
      </c>
      <c r="H99" s="193">
        <f>0.7*E90*E87</f>
        <v>0</v>
      </c>
      <c r="I99" s="193"/>
      <c r="J99" s="13"/>
      <c r="K99" s="5">
        <f t="shared" si="5"/>
        <v>0</v>
      </c>
    </row>
    <row r="100" spans="2:11">
      <c r="B100" s="107"/>
      <c r="C100" s="108"/>
      <c r="D100" s="150"/>
      <c r="E100" s="151"/>
      <c r="G100" s="4" t="s">
        <v>70</v>
      </c>
      <c r="H100" s="195">
        <f>0.36*E90*E89</f>
        <v>0</v>
      </c>
      <c r="I100" s="195"/>
      <c r="J100" s="13"/>
      <c r="K100" s="5">
        <f t="shared" si="5"/>
        <v>0</v>
      </c>
    </row>
    <row r="101" spans="2:11">
      <c r="B101" s="109"/>
      <c r="C101" s="110"/>
      <c r="D101" s="152"/>
      <c r="E101" s="153"/>
      <c r="G101" s="196" t="s">
        <v>71</v>
      </c>
      <c r="H101" s="197"/>
      <c r="I101" s="198">
        <f>SUM(J80:J88,J90:J100)</f>
        <v>0</v>
      </c>
      <c r="J101" s="198"/>
      <c r="K101" s="199"/>
    </row>
    <row r="102" spans="2:11" s="45" customFormat="1"/>
    <row r="103" spans="2:11">
      <c r="B103" s="137" t="s">
        <v>17</v>
      </c>
      <c r="C103" s="138"/>
      <c r="D103" s="138"/>
      <c r="E103" s="139"/>
      <c r="G103" s="140" t="s">
        <v>18</v>
      </c>
      <c r="H103" s="93"/>
      <c r="I103" s="93"/>
      <c r="J103" s="93"/>
      <c r="K103" s="94"/>
    </row>
    <row r="104" spans="2:11">
      <c r="B104" s="141" t="b">
        <v>0</v>
      </c>
      <c r="C104" s="142" t="s">
        <v>19</v>
      </c>
      <c r="D104" s="142"/>
      <c r="E104" s="143"/>
      <c r="G104" s="135" t="s">
        <v>20</v>
      </c>
      <c r="H104" s="28" t="b">
        <v>0</v>
      </c>
      <c r="I104" s="186" t="s">
        <v>21</v>
      </c>
      <c r="J104" s="186"/>
      <c r="K104" s="187"/>
    </row>
    <row r="105" spans="2:11">
      <c r="B105" s="129"/>
      <c r="C105" s="131"/>
      <c r="D105" s="131"/>
      <c r="E105" s="132"/>
      <c r="G105" s="135"/>
      <c r="H105" s="28" t="b">
        <v>0</v>
      </c>
      <c r="I105" s="188" t="s">
        <v>22</v>
      </c>
      <c r="J105" s="188"/>
      <c r="K105" s="189"/>
    </row>
    <row r="106" spans="2:11">
      <c r="B106" s="129" t="b">
        <v>0</v>
      </c>
      <c r="C106" s="131" t="s">
        <v>23</v>
      </c>
      <c r="D106" s="131"/>
      <c r="E106" s="132"/>
      <c r="G106" s="135" t="s">
        <v>24</v>
      </c>
      <c r="H106" s="28" t="b">
        <v>0</v>
      </c>
      <c r="I106" s="190" t="s">
        <v>25</v>
      </c>
      <c r="J106" s="190"/>
      <c r="K106" s="191"/>
    </row>
    <row r="107" spans="2:11">
      <c r="B107" s="129"/>
      <c r="C107" s="131"/>
      <c r="D107" s="131"/>
      <c r="E107" s="132"/>
      <c r="G107" s="135"/>
      <c r="H107" s="28" t="b">
        <v>0</v>
      </c>
      <c r="I107" s="190" t="s">
        <v>26</v>
      </c>
      <c r="J107" s="190"/>
      <c r="K107" s="191"/>
    </row>
    <row r="108" spans="2:11">
      <c r="B108" s="129"/>
      <c r="C108" s="131"/>
      <c r="D108" s="131"/>
      <c r="E108" s="132"/>
      <c r="G108" s="135" t="s">
        <v>27</v>
      </c>
      <c r="H108" s="28" t="b">
        <v>0</v>
      </c>
      <c r="I108" s="190" t="s">
        <v>28</v>
      </c>
      <c r="J108" s="190"/>
      <c r="K108" s="191"/>
    </row>
    <row r="109" spans="2:11">
      <c r="B109" s="129" t="b">
        <v>0</v>
      </c>
      <c r="C109" s="131" t="s">
        <v>29</v>
      </c>
      <c r="D109" s="131"/>
      <c r="E109" s="132"/>
      <c r="G109" s="135"/>
      <c r="H109" s="28" t="b">
        <v>0</v>
      </c>
      <c r="I109" s="190" t="s">
        <v>30</v>
      </c>
      <c r="J109" s="190"/>
      <c r="K109" s="191"/>
    </row>
    <row r="110" spans="2:11">
      <c r="B110" s="129"/>
      <c r="C110" s="131"/>
      <c r="D110" s="131"/>
      <c r="E110" s="132"/>
      <c r="G110" s="135" t="s">
        <v>31</v>
      </c>
      <c r="H110" s="28" t="b">
        <v>0</v>
      </c>
      <c r="I110" s="190" t="s">
        <v>72</v>
      </c>
      <c r="J110" s="190"/>
      <c r="K110" s="191"/>
    </row>
    <row r="111" spans="2:11">
      <c r="B111" s="129"/>
      <c r="C111" s="131"/>
      <c r="D111" s="131"/>
      <c r="E111" s="132"/>
      <c r="G111" s="135"/>
      <c r="H111" s="28" t="b">
        <v>0</v>
      </c>
      <c r="I111" s="190" t="s">
        <v>33</v>
      </c>
      <c r="J111" s="190"/>
      <c r="K111" s="191"/>
    </row>
    <row r="112" spans="2:11">
      <c r="B112" s="129" t="b">
        <v>0</v>
      </c>
      <c r="C112" s="131" t="s">
        <v>34</v>
      </c>
      <c r="D112" s="131"/>
      <c r="E112" s="132"/>
      <c r="G112" s="135" t="s">
        <v>35</v>
      </c>
      <c r="H112" s="28" t="b">
        <v>0</v>
      </c>
      <c r="I112" s="190" t="s">
        <v>36</v>
      </c>
      <c r="J112" s="190"/>
      <c r="K112" s="191"/>
    </row>
    <row r="113" spans="2:11">
      <c r="B113" s="130"/>
      <c r="C113" s="133"/>
      <c r="D113" s="133"/>
      <c r="E113" s="134"/>
      <c r="G113" s="136"/>
      <c r="H113" s="29" t="b">
        <v>0</v>
      </c>
      <c r="I113" s="181" t="s">
        <v>37</v>
      </c>
      <c r="J113" s="181"/>
      <c r="K113" s="192"/>
    </row>
    <row r="114" spans="2:11" s="45" customFormat="1">
      <c r="D114" s="46"/>
    </row>
    <row r="115" spans="2:11">
      <c r="B115" s="160" t="s">
        <v>99</v>
      </c>
      <c r="C115" s="161"/>
      <c r="D115" s="9" t="s">
        <v>76</v>
      </c>
      <c r="E115" s="14"/>
      <c r="G115" s="19" t="s">
        <v>44</v>
      </c>
      <c r="H115" s="166" t="s">
        <v>77</v>
      </c>
      <c r="I115" s="166"/>
      <c r="J115" s="20" t="s">
        <v>46</v>
      </c>
      <c r="K115" s="21" t="s">
        <v>47</v>
      </c>
    </row>
    <row r="116" spans="2:11">
      <c r="B116" s="162"/>
      <c r="C116" s="163"/>
      <c r="D116" t="s">
        <v>78</v>
      </c>
      <c r="E116" s="15"/>
      <c r="G116" s="4" t="s">
        <v>48</v>
      </c>
      <c r="H116" s="180">
        <v>1000</v>
      </c>
      <c r="I116" s="180"/>
      <c r="J116" s="13"/>
      <c r="K116" s="5">
        <f t="shared" ref="K116:K124" si="6">H116-J116</f>
        <v>1000</v>
      </c>
    </row>
    <row r="117" spans="2:11">
      <c r="B117" s="162"/>
      <c r="C117" s="163"/>
      <c r="D117" t="s">
        <v>79</v>
      </c>
      <c r="E117" s="15"/>
      <c r="G117" s="4" t="s">
        <v>80</v>
      </c>
      <c r="H117" s="180">
        <v>1000</v>
      </c>
      <c r="I117" s="180"/>
      <c r="J117" s="13"/>
      <c r="K117" s="5">
        <f t="shared" si="6"/>
        <v>1000</v>
      </c>
    </row>
    <row r="118" spans="2:11">
      <c r="B118" s="162"/>
      <c r="C118" s="163"/>
      <c r="D118" s="1" t="s">
        <v>81</v>
      </c>
      <c r="E118" s="17"/>
      <c r="G118" s="4" t="s">
        <v>50</v>
      </c>
      <c r="H118" s="193">
        <f>75*E116*E121</f>
        <v>0</v>
      </c>
      <c r="I118" s="193"/>
      <c r="J118" s="13"/>
      <c r="K118" s="5">
        <f t="shared" si="6"/>
        <v>0</v>
      </c>
    </row>
    <row r="119" spans="2:11">
      <c r="B119" s="162"/>
      <c r="C119" s="163"/>
      <c r="D119" s="1" t="s">
        <v>82</v>
      </c>
      <c r="E119" s="17"/>
      <c r="G119" s="4" t="s">
        <v>83</v>
      </c>
      <c r="H119" s="193">
        <f>500*E128</f>
        <v>0</v>
      </c>
      <c r="I119" s="193"/>
      <c r="J119" s="13"/>
      <c r="K119" s="5">
        <f t="shared" si="6"/>
        <v>0</v>
      </c>
    </row>
    <row r="120" spans="2:11">
      <c r="B120" s="162"/>
      <c r="C120" s="163"/>
      <c r="D120" t="s">
        <v>84</v>
      </c>
      <c r="E120" s="11">
        <f>(_xlfn.DAYS(E119,E118))+1</f>
        <v>1</v>
      </c>
      <c r="G120" s="4" t="s">
        <v>53</v>
      </c>
      <c r="H120" s="193">
        <f>600*E116</f>
        <v>0</v>
      </c>
      <c r="I120" s="193"/>
      <c r="J120" s="13"/>
      <c r="K120" s="5">
        <f t="shared" si="6"/>
        <v>0</v>
      </c>
    </row>
    <row r="121" spans="2:11">
      <c r="B121" s="164"/>
      <c r="C121" s="165"/>
      <c r="D121" s="7" t="s">
        <v>85</v>
      </c>
      <c r="E121" s="10">
        <f>_xlfn.DAYS(E119,E118)</f>
        <v>0</v>
      </c>
      <c r="G121" s="4" t="s">
        <v>54</v>
      </c>
      <c r="H121" s="194">
        <v>1000</v>
      </c>
      <c r="I121" s="194"/>
      <c r="J121" s="13"/>
      <c r="K121" s="5">
        <f t="shared" si="6"/>
        <v>1000</v>
      </c>
    </row>
    <row r="122" spans="2:11">
      <c r="B122" s="45"/>
      <c r="C122" s="45"/>
      <c r="D122" s="46"/>
      <c r="E122" s="45"/>
      <c r="G122" s="4" t="s">
        <v>86</v>
      </c>
      <c r="H122" s="180">
        <v>1000</v>
      </c>
      <c r="I122" s="180"/>
      <c r="J122" s="13"/>
      <c r="K122" s="5">
        <f t="shared" si="6"/>
        <v>1000</v>
      </c>
    </row>
    <row r="123" spans="2:11">
      <c r="B123" s="154" t="s">
        <v>87</v>
      </c>
      <c r="C123" s="155"/>
      <c r="D123" s="9" t="s">
        <v>88</v>
      </c>
      <c r="E123" s="14"/>
      <c r="G123" s="4" t="s">
        <v>56</v>
      </c>
      <c r="H123" s="180">
        <v>500</v>
      </c>
      <c r="I123" s="180"/>
      <c r="J123" s="13"/>
      <c r="K123" s="5">
        <f t="shared" si="6"/>
        <v>500</v>
      </c>
    </row>
    <row r="124" spans="2:11">
      <c r="B124" s="156"/>
      <c r="C124" s="157"/>
      <c r="D124" t="s">
        <v>89</v>
      </c>
      <c r="E124" s="15"/>
      <c r="G124" s="4" t="s">
        <v>90</v>
      </c>
      <c r="H124" s="180">
        <v>500</v>
      </c>
      <c r="I124" s="180"/>
      <c r="J124" s="13"/>
      <c r="K124" s="5">
        <f t="shared" si="6"/>
        <v>500</v>
      </c>
    </row>
    <row r="125" spans="2:11">
      <c r="B125" s="156"/>
      <c r="C125" s="157"/>
      <c r="D125" s="1" t="s">
        <v>91</v>
      </c>
      <c r="E125" s="15"/>
      <c r="G125" s="145" t="s">
        <v>58</v>
      </c>
      <c r="H125" s="146"/>
      <c r="I125" s="146"/>
      <c r="J125" s="146"/>
      <c r="K125" s="147"/>
    </row>
    <row r="126" spans="2:11">
      <c r="B126" s="158"/>
      <c r="C126" s="159"/>
      <c r="D126" s="7" t="s">
        <v>92</v>
      </c>
      <c r="E126" s="16"/>
      <c r="G126" s="4" t="s">
        <v>59</v>
      </c>
      <c r="H126" s="193">
        <f>600*E117</f>
        <v>0</v>
      </c>
      <c r="I126" s="193"/>
      <c r="J126" s="13"/>
      <c r="K126" s="5">
        <f t="shared" ref="K126:K136" si="7">H126-J126</f>
        <v>0</v>
      </c>
    </row>
    <row r="127" spans="2:11">
      <c r="B127" s="45"/>
      <c r="C127" s="45"/>
      <c r="D127" s="46"/>
      <c r="E127" s="45"/>
      <c r="G127" s="4" t="s">
        <v>60</v>
      </c>
      <c r="H127" s="193">
        <f>60*E120*E124</f>
        <v>0</v>
      </c>
      <c r="I127" s="193"/>
      <c r="J127" s="13"/>
      <c r="K127" s="5">
        <f t="shared" si="7"/>
        <v>0</v>
      </c>
    </row>
    <row r="128" spans="2:11" ht="18.75">
      <c r="B128" s="148" t="s">
        <v>93</v>
      </c>
      <c r="C128" s="149"/>
      <c r="D128" s="12" t="s">
        <v>94</v>
      </c>
      <c r="E128" s="18"/>
      <c r="G128" s="4" t="s">
        <v>61</v>
      </c>
      <c r="H128" s="193">
        <f>75*E120*E124</f>
        <v>0</v>
      </c>
      <c r="I128" s="193"/>
      <c r="J128" s="13"/>
      <c r="K128" s="5">
        <f t="shared" si="7"/>
        <v>0</v>
      </c>
    </row>
    <row r="129" spans="2:11">
      <c r="B129" s="45"/>
      <c r="C129" s="45"/>
      <c r="D129" s="46"/>
      <c r="E129" s="45"/>
      <c r="G129" s="4" t="s">
        <v>63</v>
      </c>
      <c r="H129" s="193">
        <f>100*E120*E124</f>
        <v>0</v>
      </c>
      <c r="I129" s="193"/>
      <c r="J129" s="13"/>
      <c r="K129" s="5">
        <f t="shared" si="7"/>
        <v>0</v>
      </c>
    </row>
    <row r="130" spans="2:11">
      <c r="B130" s="105" t="s">
        <v>95</v>
      </c>
      <c r="C130" s="106"/>
      <c r="D130" s="111" t="s">
        <v>96</v>
      </c>
      <c r="E130" s="112"/>
      <c r="G130" s="4" t="s">
        <v>64</v>
      </c>
      <c r="H130" s="180">
        <v>1500</v>
      </c>
      <c r="I130" s="180"/>
      <c r="J130" s="13"/>
      <c r="K130" s="5">
        <f t="shared" si="7"/>
        <v>1500</v>
      </c>
    </row>
    <row r="131" spans="2:11">
      <c r="B131" s="107"/>
      <c r="C131" s="108"/>
      <c r="D131" s="113"/>
      <c r="E131" s="114"/>
      <c r="G131" s="4" t="s">
        <v>65</v>
      </c>
      <c r="H131" s="193">
        <f>100*E117</f>
        <v>0</v>
      </c>
      <c r="I131" s="193"/>
      <c r="J131" s="13"/>
      <c r="K131" s="5">
        <f t="shared" si="7"/>
        <v>0</v>
      </c>
    </row>
    <row r="132" spans="2:11">
      <c r="B132" s="107"/>
      <c r="C132" s="108"/>
      <c r="D132" s="150"/>
      <c r="E132" s="151"/>
      <c r="G132" s="4" t="s">
        <v>66</v>
      </c>
      <c r="H132" s="193">
        <f>25*E120*(E123+E124)</f>
        <v>0</v>
      </c>
      <c r="I132" s="193"/>
      <c r="J132" s="13"/>
      <c r="K132" s="5">
        <f t="shared" si="7"/>
        <v>0</v>
      </c>
    </row>
    <row r="133" spans="2:11">
      <c r="B133" s="107"/>
      <c r="C133" s="108"/>
      <c r="D133" s="150"/>
      <c r="E133" s="151"/>
      <c r="G133" s="4" t="s">
        <v>67</v>
      </c>
      <c r="H133" s="180">
        <v>100</v>
      </c>
      <c r="I133" s="180"/>
      <c r="J133" s="13"/>
      <c r="K133" s="5">
        <f t="shared" si="7"/>
        <v>100</v>
      </c>
    </row>
    <row r="134" spans="2:11">
      <c r="B134" s="107"/>
      <c r="C134" s="108"/>
      <c r="D134" s="150"/>
      <c r="E134" s="151"/>
      <c r="G134" s="4" t="s">
        <v>68</v>
      </c>
      <c r="H134" s="180">
        <v>300</v>
      </c>
      <c r="I134" s="180"/>
      <c r="J134" s="13"/>
      <c r="K134" s="5">
        <f t="shared" si="7"/>
        <v>300</v>
      </c>
    </row>
    <row r="135" spans="2:11">
      <c r="B135" s="107"/>
      <c r="C135" s="108"/>
      <c r="D135" s="150"/>
      <c r="E135" s="151"/>
      <c r="G135" s="4" t="s">
        <v>69</v>
      </c>
      <c r="H135" s="193">
        <f>0.7*E126*E123</f>
        <v>0</v>
      </c>
      <c r="I135" s="193"/>
      <c r="J135" s="13"/>
      <c r="K135" s="5">
        <f t="shared" si="7"/>
        <v>0</v>
      </c>
    </row>
    <row r="136" spans="2:11">
      <c r="B136" s="107"/>
      <c r="C136" s="108"/>
      <c r="D136" s="150"/>
      <c r="E136" s="151"/>
      <c r="G136" s="4" t="s">
        <v>70</v>
      </c>
      <c r="H136" s="195">
        <f>0.36*E126*E125</f>
        <v>0</v>
      </c>
      <c r="I136" s="195"/>
      <c r="J136" s="13"/>
      <c r="K136" s="5">
        <f t="shared" si="7"/>
        <v>0</v>
      </c>
    </row>
    <row r="137" spans="2:11">
      <c r="B137" s="109"/>
      <c r="C137" s="110"/>
      <c r="D137" s="152"/>
      <c r="E137" s="153"/>
      <c r="G137" s="196" t="s">
        <v>71</v>
      </c>
      <c r="H137" s="197"/>
      <c r="I137" s="198">
        <f>SUM(J116:J124,J126:J136)</f>
        <v>0</v>
      </c>
      <c r="J137" s="198"/>
      <c r="K137" s="199"/>
    </row>
    <row r="138" spans="2:11" s="45" customFormat="1"/>
    <row r="139" spans="2:11">
      <c r="B139" s="137" t="s">
        <v>17</v>
      </c>
      <c r="C139" s="138"/>
      <c r="D139" s="138"/>
      <c r="E139" s="139"/>
      <c r="G139" s="140" t="s">
        <v>18</v>
      </c>
      <c r="H139" s="93"/>
      <c r="I139" s="93"/>
      <c r="J139" s="93"/>
      <c r="K139" s="94"/>
    </row>
    <row r="140" spans="2:11">
      <c r="B140" s="141" t="b">
        <v>0</v>
      </c>
      <c r="C140" s="142" t="s">
        <v>19</v>
      </c>
      <c r="D140" s="142"/>
      <c r="E140" s="143"/>
      <c r="G140" s="135" t="s">
        <v>20</v>
      </c>
      <c r="H140" s="28" t="b">
        <v>0</v>
      </c>
      <c r="I140" s="186" t="s">
        <v>21</v>
      </c>
      <c r="J140" s="186"/>
      <c r="K140" s="187"/>
    </row>
    <row r="141" spans="2:11">
      <c r="B141" s="129"/>
      <c r="C141" s="131"/>
      <c r="D141" s="131"/>
      <c r="E141" s="132"/>
      <c r="G141" s="135"/>
      <c r="H141" s="28" t="b">
        <v>0</v>
      </c>
      <c r="I141" s="188" t="s">
        <v>22</v>
      </c>
      <c r="J141" s="188"/>
      <c r="K141" s="189"/>
    </row>
    <row r="142" spans="2:11">
      <c r="B142" s="129" t="b">
        <v>0</v>
      </c>
      <c r="C142" s="131" t="s">
        <v>23</v>
      </c>
      <c r="D142" s="131"/>
      <c r="E142" s="132"/>
      <c r="G142" s="135" t="s">
        <v>24</v>
      </c>
      <c r="H142" s="28" t="b">
        <v>0</v>
      </c>
      <c r="I142" s="190" t="s">
        <v>25</v>
      </c>
      <c r="J142" s="190"/>
      <c r="K142" s="191"/>
    </row>
    <row r="143" spans="2:11">
      <c r="B143" s="129"/>
      <c r="C143" s="131"/>
      <c r="D143" s="131"/>
      <c r="E143" s="132"/>
      <c r="G143" s="135"/>
      <c r="H143" s="28" t="b">
        <v>0</v>
      </c>
      <c r="I143" s="190" t="s">
        <v>26</v>
      </c>
      <c r="J143" s="190"/>
      <c r="K143" s="191"/>
    </row>
    <row r="144" spans="2:11">
      <c r="B144" s="129"/>
      <c r="C144" s="131"/>
      <c r="D144" s="131"/>
      <c r="E144" s="132"/>
      <c r="G144" s="135" t="s">
        <v>27</v>
      </c>
      <c r="H144" s="28" t="b">
        <v>0</v>
      </c>
      <c r="I144" s="190" t="s">
        <v>28</v>
      </c>
      <c r="J144" s="190"/>
      <c r="K144" s="191"/>
    </row>
    <row r="145" spans="2:11">
      <c r="B145" s="129" t="b">
        <v>0</v>
      </c>
      <c r="C145" s="131" t="s">
        <v>29</v>
      </c>
      <c r="D145" s="131"/>
      <c r="E145" s="132"/>
      <c r="G145" s="135"/>
      <c r="H145" s="28" t="b">
        <v>0</v>
      </c>
      <c r="I145" s="190" t="s">
        <v>30</v>
      </c>
      <c r="J145" s="190"/>
      <c r="K145" s="191"/>
    </row>
    <row r="146" spans="2:11">
      <c r="B146" s="129"/>
      <c r="C146" s="131"/>
      <c r="D146" s="131"/>
      <c r="E146" s="132"/>
      <c r="G146" s="135" t="s">
        <v>31</v>
      </c>
      <c r="H146" s="28" t="b">
        <v>0</v>
      </c>
      <c r="I146" s="190" t="s">
        <v>72</v>
      </c>
      <c r="J146" s="190"/>
      <c r="K146" s="191"/>
    </row>
    <row r="147" spans="2:11">
      <c r="B147" s="129"/>
      <c r="C147" s="131"/>
      <c r="D147" s="131"/>
      <c r="E147" s="132"/>
      <c r="G147" s="135"/>
      <c r="H147" s="28" t="b">
        <v>0</v>
      </c>
      <c r="I147" s="190" t="s">
        <v>33</v>
      </c>
      <c r="J147" s="190"/>
      <c r="K147" s="191"/>
    </row>
    <row r="148" spans="2:11">
      <c r="B148" s="129" t="b">
        <v>0</v>
      </c>
      <c r="C148" s="131" t="s">
        <v>34</v>
      </c>
      <c r="D148" s="131"/>
      <c r="E148" s="132"/>
      <c r="G148" s="135" t="s">
        <v>35</v>
      </c>
      <c r="H148" s="28" t="b">
        <v>0</v>
      </c>
      <c r="I148" s="190" t="s">
        <v>36</v>
      </c>
      <c r="J148" s="190"/>
      <c r="K148" s="191"/>
    </row>
    <row r="149" spans="2:11">
      <c r="B149" s="130"/>
      <c r="C149" s="133"/>
      <c r="D149" s="133"/>
      <c r="E149" s="134"/>
      <c r="G149" s="136"/>
      <c r="H149" s="29" t="b">
        <v>0</v>
      </c>
      <c r="I149" s="181" t="s">
        <v>37</v>
      </c>
      <c r="J149" s="181"/>
      <c r="K149" s="192"/>
    </row>
    <row r="150" spans="2:11" s="45" customFormat="1">
      <c r="D150" s="46"/>
    </row>
    <row r="151" spans="2:11">
      <c r="B151" s="160" t="s">
        <v>100</v>
      </c>
      <c r="C151" s="161"/>
      <c r="D151" s="9" t="s">
        <v>76</v>
      </c>
      <c r="E151" s="14"/>
      <c r="G151" s="19" t="s">
        <v>44</v>
      </c>
      <c r="H151" s="166" t="s">
        <v>77</v>
      </c>
      <c r="I151" s="166"/>
      <c r="J151" s="20" t="s">
        <v>46</v>
      </c>
      <c r="K151" s="21" t="s">
        <v>47</v>
      </c>
    </row>
    <row r="152" spans="2:11">
      <c r="B152" s="162"/>
      <c r="C152" s="163"/>
      <c r="D152" t="s">
        <v>78</v>
      </c>
      <c r="E152" s="15"/>
      <c r="G152" s="4" t="s">
        <v>48</v>
      </c>
      <c r="H152" s="180">
        <v>1000</v>
      </c>
      <c r="I152" s="180"/>
      <c r="J152" s="13"/>
      <c r="K152" s="5">
        <f t="shared" ref="K152:K160" si="8">H152-J152</f>
        <v>1000</v>
      </c>
    </row>
    <row r="153" spans="2:11">
      <c r="B153" s="162"/>
      <c r="C153" s="163"/>
      <c r="D153" t="s">
        <v>79</v>
      </c>
      <c r="E153" s="15"/>
      <c r="G153" s="4" t="s">
        <v>80</v>
      </c>
      <c r="H153" s="180">
        <v>1000</v>
      </c>
      <c r="I153" s="180"/>
      <c r="J153" s="13"/>
      <c r="K153" s="5">
        <f t="shared" si="8"/>
        <v>1000</v>
      </c>
    </row>
    <row r="154" spans="2:11">
      <c r="B154" s="162"/>
      <c r="C154" s="163"/>
      <c r="D154" s="1" t="s">
        <v>81</v>
      </c>
      <c r="E154" s="17"/>
      <c r="G154" s="4" t="s">
        <v>50</v>
      </c>
      <c r="H154" s="193">
        <f>75*E152*E157</f>
        <v>0</v>
      </c>
      <c r="I154" s="193"/>
      <c r="J154" s="13"/>
      <c r="K154" s="5">
        <f t="shared" si="8"/>
        <v>0</v>
      </c>
    </row>
    <row r="155" spans="2:11">
      <c r="B155" s="162"/>
      <c r="C155" s="163"/>
      <c r="D155" s="1" t="s">
        <v>82</v>
      </c>
      <c r="E155" s="17"/>
      <c r="G155" s="4" t="s">
        <v>83</v>
      </c>
      <c r="H155" s="193">
        <f>500*E164</f>
        <v>0</v>
      </c>
      <c r="I155" s="193"/>
      <c r="J155" s="13"/>
      <c r="K155" s="5">
        <f t="shared" si="8"/>
        <v>0</v>
      </c>
    </row>
    <row r="156" spans="2:11">
      <c r="B156" s="162"/>
      <c r="C156" s="163"/>
      <c r="D156" t="s">
        <v>84</v>
      </c>
      <c r="E156" s="11">
        <f>(_xlfn.DAYS(E155,E154))+1</f>
        <v>1</v>
      </c>
      <c r="G156" s="4" t="s">
        <v>53</v>
      </c>
      <c r="H156" s="193">
        <f>600*E152</f>
        <v>0</v>
      </c>
      <c r="I156" s="193"/>
      <c r="J156" s="13"/>
      <c r="K156" s="5">
        <f t="shared" si="8"/>
        <v>0</v>
      </c>
    </row>
    <row r="157" spans="2:11">
      <c r="B157" s="164"/>
      <c r="C157" s="165"/>
      <c r="D157" s="7" t="s">
        <v>85</v>
      </c>
      <c r="E157" s="10">
        <f>_xlfn.DAYS(E155,E154)</f>
        <v>0</v>
      </c>
      <c r="G157" s="4" t="s">
        <v>54</v>
      </c>
      <c r="H157" s="194">
        <v>1000</v>
      </c>
      <c r="I157" s="194"/>
      <c r="J157" s="13"/>
      <c r="K157" s="5">
        <f t="shared" si="8"/>
        <v>1000</v>
      </c>
    </row>
    <row r="158" spans="2:11">
      <c r="B158" s="45"/>
      <c r="C158" s="45"/>
      <c r="D158" s="46"/>
      <c r="E158" s="45"/>
      <c r="G158" s="4" t="s">
        <v>86</v>
      </c>
      <c r="H158" s="180">
        <v>1000</v>
      </c>
      <c r="I158" s="180"/>
      <c r="J158" s="13"/>
      <c r="K158" s="5">
        <f t="shared" si="8"/>
        <v>1000</v>
      </c>
    </row>
    <row r="159" spans="2:11">
      <c r="B159" s="154" t="s">
        <v>87</v>
      </c>
      <c r="C159" s="155"/>
      <c r="D159" s="9" t="s">
        <v>88</v>
      </c>
      <c r="E159" s="14"/>
      <c r="G159" s="4" t="s">
        <v>56</v>
      </c>
      <c r="H159" s="180">
        <v>500</v>
      </c>
      <c r="I159" s="180"/>
      <c r="J159" s="13"/>
      <c r="K159" s="5">
        <f t="shared" si="8"/>
        <v>500</v>
      </c>
    </row>
    <row r="160" spans="2:11">
      <c r="B160" s="156"/>
      <c r="C160" s="157"/>
      <c r="D160" t="s">
        <v>89</v>
      </c>
      <c r="E160" s="15"/>
      <c r="G160" s="4" t="s">
        <v>90</v>
      </c>
      <c r="H160" s="180">
        <v>500</v>
      </c>
      <c r="I160" s="180"/>
      <c r="J160" s="13"/>
      <c r="K160" s="5">
        <f t="shared" si="8"/>
        <v>500</v>
      </c>
    </row>
    <row r="161" spans="2:11">
      <c r="B161" s="156"/>
      <c r="C161" s="157"/>
      <c r="D161" s="1" t="s">
        <v>91</v>
      </c>
      <c r="E161" s="15"/>
      <c r="G161" s="145" t="s">
        <v>58</v>
      </c>
      <c r="H161" s="146"/>
      <c r="I161" s="146"/>
      <c r="J161" s="146"/>
      <c r="K161" s="147"/>
    </row>
    <row r="162" spans="2:11">
      <c r="B162" s="158"/>
      <c r="C162" s="159"/>
      <c r="D162" s="7" t="s">
        <v>92</v>
      </c>
      <c r="E162" s="16"/>
      <c r="G162" s="4" t="s">
        <v>59</v>
      </c>
      <c r="H162" s="193">
        <f>600*E153</f>
        <v>0</v>
      </c>
      <c r="I162" s="193"/>
      <c r="J162" s="13"/>
      <c r="K162" s="5">
        <f t="shared" ref="K162:K172" si="9">H162-J162</f>
        <v>0</v>
      </c>
    </row>
    <row r="163" spans="2:11">
      <c r="B163" s="45"/>
      <c r="C163" s="45"/>
      <c r="D163" s="46"/>
      <c r="E163" s="45"/>
      <c r="G163" s="4" t="s">
        <v>60</v>
      </c>
      <c r="H163" s="193">
        <f>60*E156*E160</f>
        <v>0</v>
      </c>
      <c r="I163" s="193"/>
      <c r="J163" s="13"/>
      <c r="K163" s="5">
        <f t="shared" si="9"/>
        <v>0</v>
      </c>
    </row>
    <row r="164" spans="2:11" ht="18.75">
      <c r="B164" s="148" t="s">
        <v>93</v>
      </c>
      <c r="C164" s="149"/>
      <c r="D164" s="12" t="s">
        <v>94</v>
      </c>
      <c r="E164" s="18"/>
      <c r="G164" s="4" t="s">
        <v>61</v>
      </c>
      <c r="H164" s="193">
        <f>75*E156*E160</f>
        <v>0</v>
      </c>
      <c r="I164" s="193"/>
      <c r="J164" s="13"/>
      <c r="K164" s="5">
        <f t="shared" si="9"/>
        <v>0</v>
      </c>
    </row>
    <row r="165" spans="2:11">
      <c r="B165" s="45"/>
      <c r="C165" s="45"/>
      <c r="D165" s="46"/>
      <c r="E165" s="45"/>
      <c r="G165" s="4" t="s">
        <v>63</v>
      </c>
      <c r="H165" s="193">
        <f>100*E156*E160</f>
        <v>0</v>
      </c>
      <c r="I165" s="193"/>
      <c r="J165" s="13"/>
      <c r="K165" s="5">
        <f t="shared" si="9"/>
        <v>0</v>
      </c>
    </row>
    <row r="166" spans="2:11">
      <c r="B166" s="105" t="s">
        <v>95</v>
      </c>
      <c r="C166" s="106"/>
      <c r="D166" s="111" t="s">
        <v>96</v>
      </c>
      <c r="E166" s="112"/>
      <c r="G166" s="4" t="s">
        <v>64</v>
      </c>
      <c r="H166" s="180">
        <v>1500</v>
      </c>
      <c r="I166" s="180"/>
      <c r="J166" s="13"/>
      <c r="K166" s="5">
        <f t="shared" si="9"/>
        <v>1500</v>
      </c>
    </row>
    <row r="167" spans="2:11">
      <c r="B167" s="107"/>
      <c r="C167" s="108"/>
      <c r="D167" s="113"/>
      <c r="E167" s="114"/>
      <c r="G167" s="4" t="s">
        <v>65</v>
      </c>
      <c r="H167" s="193">
        <f>100*E153</f>
        <v>0</v>
      </c>
      <c r="I167" s="193"/>
      <c r="J167" s="13"/>
      <c r="K167" s="5">
        <f t="shared" si="9"/>
        <v>0</v>
      </c>
    </row>
    <row r="168" spans="2:11">
      <c r="B168" s="107"/>
      <c r="C168" s="108"/>
      <c r="D168" s="150"/>
      <c r="E168" s="151"/>
      <c r="G168" s="4" t="s">
        <v>66</v>
      </c>
      <c r="H168" s="193">
        <f>25*E156*(E159+E160)</f>
        <v>0</v>
      </c>
      <c r="I168" s="193"/>
      <c r="J168" s="13"/>
      <c r="K168" s="5">
        <f t="shared" si="9"/>
        <v>0</v>
      </c>
    </row>
    <row r="169" spans="2:11">
      <c r="B169" s="107"/>
      <c r="C169" s="108"/>
      <c r="D169" s="150"/>
      <c r="E169" s="151"/>
      <c r="G169" s="4" t="s">
        <v>67</v>
      </c>
      <c r="H169" s="180">
        <v>100</v>
      </c>
      <c r="I169" s="180"/>
      <c r="J169" s="13"/>
      <c r="K169" s="5">
        <f t="shared" si="9"/>
        <v>100</v>
      </c>
    </row>
    <row r="170" spans="2:11">
      <c r="B170" s="107"/>
      <c r="C170" s="108"/>
      <c r="D170" s="150"/>
      <c r="E170" s="151"/>
      <c r="G170" s="4" t="s">
        <v>68</v>
      </c>
      <c r="H170" s="180">
        <v>300</v>
      </c>
      <c r="I170" s="180"/>
      <c r="J170" s="13"/>
      <c r="K170" s="5">
        <f t="shared" si="9"/>
        <v>300</v>
      </c>
    </row>
    <row r="171" spans="2:11">
      <c r="B171" s="107"/>
      <c r="C171" s="108"/>
      <c r="D171" s="150"/>
      <c r="E171" s="151"/>
      <c r="G171" s="4" t="s">
        <v>69</v>
      </c>
      <c r="H171" s="193">
        <f>0.7*E162*E159</f>
        <v>0</v>
      </c>
      <c r="I171" s="193"/>
      <c r="J171" s="13"/>
      <c r="K171" s="5">
        <f t="shared" si="9"/>
        <v>0</v>
      </c>
    </row>
    <row r="172" spans="2:11">
      <c r="B172" s="107"/>
      <c r="C172" s="108"/>
      <c r="D172" s="150"/>
      <c r="E172" s="151"/>
      <c r="G172" s="4" t="s">
        <v>70</v>
      </c>
      <c r="H172" s="195">
        <f>0.36*E162*E161</f>
        <v>0</v>
      </c>
      <c r="I172" s="195"/>
      <c r="J172" s="13"/>
      <c r="K172" s="5">
        <f t="shared" si="9"/>
        <v>0</v>
      </c>
    </row>
    <row r="173" spans="2:11">
      <c r="B173" s="109"/>
      <c r="C173" s="110"/>
      <c r="D173" s="152"/>
      <c r="E173" s="153"/>
      <c r="G173" s="196" t="s">
        <v>71</v>
      </c>
      <c r="H173" s="197"/>
      <c r="I173" s="198">
        <f>SUM(J152:J160,J162:J172)</f>
        <v>0</v>
      </c>
      <c r="J173" s="198"/>
      <c r="K173" s="199"/>
    </row>
    <row r="174" spans="2:11" s="45" customFormat="1"/>
    <row r="175" spans="2:11">
      <c r="B175" s="137" t="s">
        <v>17</v>
      </c>
      <c r="C175" s="138"/>
      <c r="D175" s="138"/>
      <c r="E175" s="139"/>
      <c r="G175" s="140" t="s">
        <v>18</v>
      </c>
      <c r="H175" s="93"/>
      <c r="I175" s="93"/>
      <c r="J175" s="93"/>
      <c r="K175" s="94"/>
    </row>
    <row r="176" spans="2:11">
      <c r="B176" s="141" t="b">
        <v>0</v>
      </c>
      <c r="C176" s="142" t="s">
        <v>19</v>
      </c>
      <c r="D176" s="142"/>
      <c r="E176" s="143"/>
      <c r="G176" s="135" t="s">
        <v>20</v>
      </c>
      <c r="H176" s="28" t="b">
        <v>0</v>
      </c>
      <c r="I176" s="186" t="s">
        <v>21</v>
      </c>
      <c r="J176" s="186"/>
      <c r="K176" s="187"/>
    </row>
    <row r="177" spans="2:11">
      <c r="B177" s="129"/>
      <c r="C177" s="131"/>
      <c r="D177" s="131"/>
      <c r="E177" s="132"/>
      <c r="G177" s="135"/>
      <c r="H177" s="28" t="b">
        <v>0</v>
      </c>
      <c r="I177" s="188" t="s">
        <v>22</v>
      </c>
      <c r="J177" s="188"/>
      <c r="K177" s="189"/>
    </row>
    <row r="178" spans="2:11">
      <c r="B178" s="129" t="b">
        <v>0</v>
      </c>
      <c r="C178" s="131" t="s">
        <v>23</v>
      </c>
      <c r="D178" s="131"/>
      <c r="E178" s="132"/>
      <c r="G178" s="135" t="s">
        <v>24</v>
      </c>
      <c r="H178" s="28" t="b">
        <v>0</v>
      </c>
      <c r="I178" s="190" t="s">
        <v>25</v>
      </c>
      <c r="J178" s="190"/>
      <c r="K178" s="191"/>
    </row>
    <row r="179" spans="2:11">
      <c r="B179" s="129"/>
      <c r="C179" s="131"/>
      <c r="D179" s="131"/>
      <c r="E179" s="132"/>
      <c r="G179" s="135"/>
      <c r="H179" s="28" t="b">
        <v>0</v>
      </c>
      <c r="I179" s="190" t="s">
        <v>26</v>
      </c>
      <c r="J179" s="190"/>
      <c r="K179" s="191"/>
    </row>
    <row r="180" spans="2:11">
      <c r="B180" s="129"/>
      <c r="C180" s="131"/>
      <c r="D180" s="131"/>
      <c r="E180" s="132"/>
      <c r="G180" s="135" t="s">
        <v>27</v>
      </c>
      <c r="H180" s="28" t="b">
        <v>0</v>
      </c>
      <c r="I180" s="190" t="s">
        <v>28</v>
      </c>
      <c r="J180" s="190"/>
      <c r="K180" s="191"/>
    </row>
    <row r="181" spans="2:11">
      <c r="B181" s="129" t="b">
        <v>0</v>
      </c>
      <c r="C181" s="131" t="s">
        <v>29</v>
      </c>
      <c r="D181" s="131"/>
      <c r="E181" s="132"/>
      <c r="G181" s="135"/>
      <c r="H181" s="28" t="b">
        <v>0</v>
      </c>
      <c r="I181" s="190" t="s">
        <v>30</v>
      </c>
      <c r="J181" s="190"/>
      <c r="K181" s="191"/>
    </row>
    <row r="182" spans="2:11">
      <c r="B182" s="129"/>
      <c r="C182" s="131"/>
      <c r="D182" s="131"/>
      <c r="E182" s="132"/>
      <c r="G182" s="135" t="s">
        <v>31</v>
      </c>
      <c r="H182" s="28" t="b">
        <v>0</v>
      </c>
      <c r="I182" s="190" t="s">
        <v>72</v>
      </c>
      <c r="J182" s="190"/>
      <c r="K182" s="191"/>
    </row>
    <row r="183" spans="2:11">
      <c r="B183" s="129"/>
      <c r="C183" s="131"/>
      <c r="D183" s="131"/>
      <c r="E183" s="132"/>
      <c r="G183" s="135"/>
      <c r="H183" s="28" t="b">
        <v>0</v>
      </c>
      <c r="I183" s="190" t="s">
        <v>33</v>
      </c>
      <c r="J183" s="190"/>
      <c r="K183" s="191"/>
    </row>
    <row r="184" spans="2:11">
      <c r="B184" s="129" t="b">
        <v>0</v>
      </c>
      <c r="C184" s="131" t="s">
        <v>34</v>
      </c>
      <c r="D184" s="131"/>
      <c r="E184" s="132"/>
      <c r="G184" s="135" t="s">
        <v>35</v>
      </c>
      <c r="H184" s="28" t="b">
        <v>0</v>
      </c>
      <c r="I184" s="190" t="s">
        <v>36</v>
      </c>
      <c r="J184" s="190"/>
      <c r="K184" s="191"/>
    </row>
    <row r="185" spans="2:11">
      <c r="B185" s="130"/>
      <c r="C185" s="133"/>
      <c r="D185" s="133"/>
      <c r="E185" s="134"/>
      <c r="G185" s="136"/>
      <c r="H185" s="29" t="b">
        <v>0</v>
      </c>
      <c r="I185" s="181" t="s">
        <v>37</v>
      </c>
      <c r="J185" s="181"/>
      <c r="K185" s="192"/>
    </row>
    <row r="186" spans="2:11" s="52" customFormat="1">
      <c r="D186" s="53"/>
    </row>
    <row r="187" spans="2:11">
      <c r="B187" s="160" t="s">
        <v>101</v>
      </c>
      <c r="C187" s="161"/>
      <c r="D187" s="9" t="s">
        <v>76</v>
      </c>
      <c r="E187" s="14"/>
      <c r="G187" s="19" t="s">
        <v>44</v>
      </c>
      <c r="H187" s="166" t="s">
        <v>77</v>
      </c>
      <c r="I187" s="166"/>
      <c r="J187" s="20" t="s">
        <v>46</v>
      </c>
      <c r="K187" s="21" t="s">
        <v>47</v>
      </c>
    </row>
    <row r="188" spans="2:11">
      <c r="B188" s="162"/>
      <c r="C188" s="163"/>
      <c r="D188" t="s">
        <v>78</v>
      </c>
      <c r="E188" s="15"/>
      <c r="G188" s="4" t="s">
        <v>48</v>
      </c>
      <c r="H188" s="180">
        <v>1000</v>
      </c>
      <c r="I188" s="180"/>
      <c r="J188" s="13"/>
      <c r="K188" s="5">
        <f t="shared" ref="K188:K196" si="10">H188-J188</f>
        <v>1000</v>
      </c>
    </row>
    <row r="189" spans="2:11">
      <c r="B189" s="162"/>
      <c r="C189" s="163"/>
      <c r="D189" t="s">
        <v>79</v>
      </c>
      <c r="E189" s="15"/>
      <c r="G189" s="4" t="s">
        <v>80</v>
      </c>
      <c r="H189" s="180">
        <v>1000</v>
      </c>
      <c r="I189" s="180"/>
      <c r="J189" s="13"/>
      <c r="K189" s="5">
        <f t="shared" si="10"/>
        <v>1000</v>
      </c>
    </row>
    <row r="190" spans="2:11">
      <c r="B190" s="162"/>
      <c r="C190" s="163"/>
      <c r="D190" s="1" t="s">
        <v>81</v>
      </c>
      <c r="E190" s="17"/>
      <c r="G190" s="4" t="s">
        <v>50</v>
      </c>
      <c r="H190" s="193">
        <f>75*E188*E193</f>
        <v>0</v>
      </c>
      <c r="I190" s="193"/>
      <c r="J190" s="13"/>
      <c r="K190" s="5">
        <f t="shared" si="10"/>
        <v>0</v>
      </c>
    </row>
    <row r="191" spans="2:11">
      <c r="B191" s="162"/>
      <c r="C191" s="163"/>
      <c r="D191" s="1" t="s">
        <v>82</v>
      </c>
      <c r="E191" s="17"/>
      <c r="G191" s="4" t="s">
        <v>83</v>
      </c>
      <c r="H191" s="193">
        <f>500*E200</f>
        <v>0</v>
      </c>
      <c r="I191" s="193"/>
      <c r="J191" s="13"/>
      <c r="K191" s="5">
        <f t="shared" si="10"/>
        <v>0</v>
      </c>
    </row>
    <row r="192" spans="2:11">
      <c r="B192" s="162"/>
      <c r="C192" s="163"/>
      <c r="D192" t="s">
        <v>84</v>
      </c>
      <c r="E192" s="11">
        <f>(_xlfn.DAYS(E191,E190))+1</f>
        <v>1</v>
      </c>
      <c r="G192" s="4" t="s">
        <v>53</v>
      </c>
      <c r="H192" s="193">
        <f>600*E188</f>
        <v>0</v>
      </c>
      <c r="I192" s="193"/>
      <c r="J192" s="13"/>
      <c r="K192" s="5">
        <f t="shared" si="10"/>
        <v>0</v>
      </c>
    </row>
    <row r="193" spans="2:11">
      <c r="B193" s="164"/>
      <c r="C193" s="165"/>
      <c r="D193" s="7" t="s">
        <v>85</v>
      </c>
      <c r="E193" s="10">
        <f>_xlfn.DAYS(E191,E190)</f>
        <v>0</v>
      </c>
      <c r="G193" s="4" t="s">
        <v>54</v>
      </c>
      <c r="H193" s="194">
        <v>1000</v>
      </c>
      <c r="I193" s="194"/>
      <c r="J193" s="13"/>
      <c r="K193" s="5">
        <f t="shared" si="10"/>
        <v>1000</v>
      </c>
    </row>
    <row r="194" spans="2:11">
      <c r="B194" s="45"/>
      <c r="C194" s="45"/>
      <c r="D194" s="46"/>
      <c r="E194" s="45"/>
      <c r="G194" s="4" t="s">
        <v>86</v>
      </c>
      <c r="H194" s="180">
        <v>1000</v>
      </c>
      <c r="I194" s="180"/>
      <c r="J194" s="13"/>
      <c r="K194" s="5">
        <f t="shared" si="10"/>
        <v>1000</v>
      </c>
    </row>
    <row r="195" spans="2:11">
      <c r="B195" s="154" t="s">
        <v>87</v>
      </c>
      <c r="C195" s="155"/>
      <c r="D195" s="9" t="s">
        <v>88</v>
      </c>
      <c r="E195" s="14"/>
      <c r="G195" s="4" t="s">
        <v>56</v>
      </c>
      <c r="H195" s="180">
        <v>500</v>
      </c>
      <c r="I195" s="180"/>
      <c r="J195" s="13"/>
      <c r="K195" s="5">
        <f t="shared" si="10"/>
        <v>500</v>
      </c>
    </row>
    <row r="196" spans="2:11">
      <c r="B196" s="156"/>
      <c r="C196" s="157"/>
      <c r="D196" t="s">
        <v>89</v>
      </c>
      <c r="E196" s="15"/>
      <c r="G196" s="4" t="s">
        <v>90</v>
      </c>
      <c r="H196" s="180">
        <v>500</v>
      </c>
      <c r="I196" s="180"/>
      <c r="J196" s="13"/>
      <c r="K196" s="5">
        <f t="shared" si="10"/>
        <v>500</v>
      </c>
    </row>
    <row r="197" spans="2:11">
      <c r="B197" s="156"/>
      <c r="C197" s="157"/>
      <c r="D197" s="1" t="s">
        <v>91</v>
      </c>
      <c r="E197" s="15"/>
      <c r="G197" s="145" t="s">
        <v>58</v>
      </c>
      <c r="H197" s="146"/>
      <c r="I197" s="146"/>
      <c r="J197" s="146"/>
      <c r="K197" s="147"/>
    </row>
    <row r="198" spans="2:11">
      <c r="B198" s="158"/>
      <c r="C198" s="159"/>
      <c r="D198" s="7" t="s">
        <v>92</v>
      </c>
      <c r="E198" s="16"/>
      <c r="G198" s="4" t="s">
        <v>59</v>
      </c>
      <c r="H198" s="193">
        <f>600*E189</f>
        <v>0</v>
      </c>
      <c r="I198" s="193"/>
      <c r="J198" s="13"/>
      <c r="K198" s="5">
        <f t="shared" ref="K198:K208" si="11">H198-J198</f>
        <v>0</v>
      </c>
    </row>
    <row r="199" spans="2:11">
      <c r="B199" s="45"/>
      <c r="C199" s="45"/>
      <c r="D199" s="46"/>
      <c r="E199" s="45"/>
      <c r="G199" s="4" t="s">
        <v>60</v>
      </c>
      <c r="H199" s="193">
        <f>60*E192*E196</f>
        <v>0</v>
      </c>
      <c r="I199" s="193"/>
      <c r="J199" s="13"/>
      <c r="K199" s="5">
        <f t="shared" si="11"/>
        <v>0</v>
      </c>
    </row>
    <row r="200" spans="2:11" ht="18.75">
      <c r="B200" s="148" t="s">
        <v>93</v>
      </c>
      <c r="C200" s="149"/>
      <c r="D200" s="12" t="s">
        <v>94</v>
      </c>
      <c r="E200" s="18"/>
      <c r="G200" s="4" t="s">
        <v>61</v>
      </c>
      <c r="H200" s="193">
        <f>75*E192*E196</f>
        <v>0</v>
      </c>
      <c r="I200" s="193"/>
      <c r="J200" s="13"/>
      <c r="K200" s="5">
        <f t="shared" si="11"/>
        <v>0</v>
      </c>
    </row>
    <row r="201" spans="2:11">
      <c r="B201" s="45"/>
      <c r="C201" s="45"/>
      <c r="D201" s="46"/>
      <c r="E201" s="45"/>
      <c r="G201" s="4" t="s">
        <v>63</v>
      </c>
      <c r="H201" s="193">
        <f>100*E192*E196</f>
        <v>0</v>
      </c>
      <c r="I201" s="193"/>
      <c r="J201" s="13"/>
      <c r="K201" s="5">
        <f t="shared" si="11"/>
        <v>0</v>
      </c>
    </row>
    <row r="202" spans="2:11">
      <c r="B202" s="105" t="s">
        <v>95</v>
      </c>
      <c r="C202" s="106"/>
      <c r="D202" s="111" t="s">
        <v>96</v>
      </c>
      <c r="E202" s="112"/>
      <c r="G202" s="4" t="s">
        <v>64</v>
      </c>
      <c r="H202" s="180">
        <v>1500</v>
      </c>
      <c r="I202" s="180"/>
      <c r="J202" s="13"/>
      <c r="K202" s="5">
        <f t="shared" si="11"/>
        <v>1500</v>
      </c>
    </row>
    <row r="203" spans="2:11">
      <c r="B203" s="107"/>
      <c r="C203" s="108"/>
      <c r="D203" s="113"/>
      <c r="E203" s="114"/>
      <c r="G203" s="4" t="s">
        <v>65</v>
      </c>
      <c r="H203" s="193">
        <f>100*E189</f>
        <v>0</v>
      </c>
      <c r="I203" s="193"/>
      <c r="J203" s="13"/>
      <c r="K203" s="5">
        <f t="shared" si="11"/>
        <v>0</v>
      </c>
    </row>
    <row r="204" spans="2:11">
      <c r="B204" s="107"/>
      <c r="C204" s="108"/>
      <c r="D204" s="150"/>
      <c r="E204" s="151"/>
      <c r="G204" s="4" t="s">
        <v>66</v>
      </c>
      <c r="H204" s="193">
        <f>25*E192*(E195+E196)</f>
        <v>0</v>
      </c>
      <c r="I204" s="193"/>
      <c r="J204" s="13"/>
      <c r="K204" s="5">
        <f t="shared" si="11"/>
        <v>0</v>
      </c>
    </row>
    <row r="205" spans="2:11">
      <c r="B205" s="107"/>
      <c r="C205" s="108"/>
      <c r="D205" s="150"/>
      <c r="E205" s="151"/>
      <c r="G205" s="4" t="s">
        <v>67</v>
      </c>
      <c r="H205" s="180">
        <v>100</v>
      </c>
      <c r="I205" s="180"/>
      <c r="J205" s="13"/>
      <c r="K205" s="5">
        <f t="shared" si="11"/>
        <v>100</v>
      </c>
    </row>
    <row r="206" spans="2:11">
      <c r="B206" s="107"/>
      <c r="C206" s="108"/>
      <c r="D206" s="150"/>
      <c r="E206" s="151"/>
      <c r="G206" s="4" t="s">
        <v>68</v>
      </c>
      <c r="H206" s="180">
        <v>300</v>
      </c>
      <c r="I206" s="180"/>
      <c r="J206" s="13"/>
      <c r="K206" s="5">
        <f t="shared" si="11"/>
        <v>300</v>
      </c>
    </row>
    <row r="207" spans="2:11">
      <c r="B207" s="107"/>
      <c r="C207" s="108"/>
      <c r="D207" s="150"/>
      <c r="E207" s="151"/>
      <c r="G207" s="4" t="s">
        <v>69</v>
      </c>
      <c r="H207" s="193">
        <f>0.7*E198*E195</f>
        <v>0</v>
      </c>
      <c r="I207" s="193"/>
      <c r="J207" s="13"/>
      <c r="K207" s="5">
        <f t="shared" si="11"/>
        <v>0</v>
      </c>
    </row>
    <row r="208" spans="2:11">
      <c r="B208" s="107"/>
      <c r="C208" s="108"/>
      <c r="D208" s="150"/>
      <c r="E208" s="151"/>
      <c r="G208" s="4" t="s">
        <v>70</v>
      </c>
      <c r="H208" s="195">
        <f>0.36*E198*E197</f>
        <v>0</v>
      </c>
      <c r="I208" s="195"/>
      <c r="J208" s="13"/>
      <c r="K208" s="5">
        <f t="shared" si="11"/>
        <v>0</v>
      </c>
    </row>
    <row r="209" spans="2:11">
      <c r="B209" s="109"/>
      <c r="C209" s="110"/>
      <c r="D209" s="152"/>
      <c r="E209" s="153"/>
      <c r="G209" s="196" t="s">
        <v>71</v>
      </c>
      <c r="H209" s="197"/>
      <c r="I209" s="198">
        <f>SUM(J188:J196,J198:J208)</f>
        <v>0</v>
      </c>
      <c r="J209" s="198"/>
      <c r="K209" s="199"/>
    </row>
    <row r="210" spans="2:11" s="45" customFormat="1"/>
    <row r="211" spans="2:11">
      <c r="B211" s="137" t="s">
        <v>17</v>
      </c>
      <c r="C211" s="138"/>
      <c r="D211" s="138"/>
      <c r="E211" s="139"/>
      <c r="G211" s="140" t="s">
        <v>18</v>
      </c>
      <c r="H211" s="93"/>
      <c r="I211" s="93"/>
      <c r="J211" s="93"/>
      <c r="K211" s="94"/>
    </row>
    <row r="212" spans="2:11">
      <c r="B212" s="141" t="b">
        <v>0</v>
      </c>
      <c r="C212" s="142" t="s">
        <v>19</v>
      </c>
      <c r="D212" s="142"/>
      <c r="E212" s="143"/>
      <c r="G212" s="135" t="s">
        <v>20</v>
      </c>
      <c r="H212" s="28" t="b">
        <v>0</v>
      </c>
      <c r="I212" s="186" t="s">
        <v>21</v>
      </c>
      <c r="J212" s="186"/>
      <c r="K212" s="187"/>
    </row>
    <row r="213" spans="2:11">
      <c r="B213" s="129"/>
      <c r="C213" s="131"/>
      <c r="D213" s="131"/>
      <c r="E213" s="132"/>
      <c r="G213" s="135"/>
      <c r="H213" s="28" t="b">
        <v>0</v>
      </c>
      <c r="I213" s="188" t="s">
        <v>22</v>
      </c>
      <c r="J213" s="188"/>
      <c r="K213" s="189"/>
    </row>
    <row r="214" spans="2:11">
      <c r="B214" s="129" t="b">
        <v>0</v>
      </c>
      <c r="C214" s="131" t="s">
        <v>23</v>
      </c>
      <c r="D214" s="131"/>
      <c r="E214" s="132"/>
      <c r="G214" s="135" t="s">
        <v>24</v>
      </c>
      <c r="H214" s="28" t="b">
        <v>0</v>
      </c>
      <c r="I214" s="190" t="s">
        <v>25</v>
      </c>
      <c r="J214" s="190"/>
      <c r="K214" s="191"/>
    </row>
    <row r="215" spans="2:11">
      <c r="B215" s="129"/>
      <c r="C215" s="131"/>
      <c r="D215" s="131"/>
      <c r="E215" s="132"/>
      <c r="G215" s="135"/>
      <c r="H215" s="28" t="b">
        <v>0</v>
      </c>
      <c r="I215" s="190" t="s">
        <v>26</v>
      </c>
      <c r="J215" s="190"/>
      <c r="K215" s="191"/>
    </row>
    <row r="216" spans="2:11">
      <c r="B216" s="129"/>
      <c r="C216" s="131"/>
      <c r="D216" s="131"/>
      <c r="E216" s="132"/>
      <c r="G216" s="135" t="s">
        <v>27</v>
      </c>
      <c r="H216" s="28" t="b">
        <v>0</v>
      </c>
      <c r="I216" s="190" t="s">
        <v>28</v>
      </c>
      <c r="J216" s="190"/>
      <c r="K216" s="191"/>
    </row>
    <row r="217" spans="2:11">
      <c r="B217" s="129" t="b">
        <v>0</v>
      </c>
      <c r="C217" s="131" t="s">
        <v>29</v>
      </c>
      <c r="D217" s="131"/>
      <c r="E217" s="132"/>
      <c r="G217" s="135"/>
      <c r="H217" s="28" t="b">
        <v>0</v>
      </c>
      <c r="I217" s="190" t="s">
        <v>30</v>
      </c>
      <c r="J217" s="190"/>
      <c r="K217" s="191"/>
    </row>
    <row r="218" spans="2:11">
      <c r="B218" s="129"/>
      <c r="C218" s="131"/>
      <c r="D218" s="131"/>
      <c r="E218" s="132"/>
      <c r="G218" s="135" t="s">
        <v>31</v>
      </c>
      <c r="H218" s="28" t="b">
        <v>0</v>
      </c>
      <c r="I218" s="190" t="s">
        <v>72</v>
      </c>
      <c r="J218" s="190"/>
      <c r="K218" s="191"/>
    </row>
    <row r="219" spans="2:11">
      <c r="B219" s="129"/>
      <c r="C219" s="131"/>
      <c r="D219" s="131"/>
      <c r="E219" s="132"/>
      <c r="G219" s="135"/>
      <c r="H219" s="28" t="b">
        <v>0</v>
      </c>
      <c r="I219" s="190" t="s">
        <v>33</v>
      </c>
      <c r="J219" s="190"/>
      <c r="K219" s="191"/>
    </row>
    <row r="220" spans="2:11">
      <c r="B220" s="129" t="b">
        <v>0</v>
      </c>
      <c r="C220" s="131" t="s">
        <v>34</v>
      </c>
      <c r="D220" s="131"/>
      <c r="E220" s="132"/>
      <c r="G220" s="135" t="s">
        <v>35</v>
      </c>
      <c r="H220" s="28" t="b">
        <v>0</v>
      </c>
      <c r="I220" s="190" t="s">
        <v>36</v>
      </c>
      <c r="J220" s="190"/>
      <c r="K220" s="191"/>
    </row>
    <row r="221" spans="2:11">
      <c r="B221" s="130"/>
      <c r="C221" s="133"/>
      <c r="D221" s="133"/>
      <c r="E221" s="134"/>
      <c r="G221" s="136"/>
      <c r="H221" s="29" t="b">
        <v>0</v>
      </c>
      <c r="I221" s="181" t="s">
        <v>37</v>
      </c>
      <c r="J221" s="181"/>
      <c r="K221" s="192"/>
    </row>
    <row r="222" spans="2:11" s="45" customFormat="1">
      <c r="D222" s="46"/>
    </row>
    <row r="223" spans="2:11">
      <c r="B223" s="160" t="s">
        <v>102</v>
      </c>
      <c r="C223" s="161"/>
      <c r="D223" s="9" t="s">
        <v>76</v>
      </c>
      <c r="E223" s="14"/>
      <c r="G223" s="19" t="s">
        <v>44</v>
      </c>
      <c r="H223" s="166" t="s">
        <v>77</v>
      </c>
      <c r="I223" s="166"/>
      <c r="J223" s="20" t="s">
        <v>46</v>
      </c>
      <c r="K223" s="21" t="s">
        <v>47</v>
      </c>
    </row>
    <row r="224" spans="2:11">
      <c r="B224" s="162"/>
      <c r="C224" s="163"/>
      <c r="D224" t="s">
        <v>78</v>
      </c>
      <c r="E224" s="15"/>
      <c r="G224" s="4" t="s">
        <v>48</v>
      </c>
      <c r="H224" s="180">
        <v>1000</v>
      </c>
      <c r="I224" s="180"/>
      <c r="J224" s="13"/>
      <c r="K224" s="5">
        <f t="shared" ref="K224:K232" si="12">H224-J224</f>
        <v>1000</v>
      </c>
    </row>
    <row r="225" spans="2:11">
      <c r="B225" s="162"/>
      <c r="C225" s="163"/>
      <c r="D225" t="s">
        <v>79</v>
      </c>
      <c r="E225" s="15"/>
      <c r="G225" s="4" t="s">
        <v>80</v>
      </c>
      <c r="H225" s="180">
        <v>1000</v>
      </c>
      <c r="I225" s="180"/>
      <c r="J225" s="13"/>
      <c r="K225" s="5">
        <f t="shared" si="12"/>
        <v>1000</v>
      </c>
    </row>
    <row r="226" spans="2:11">
      <c r="B226" s="162"/>
      <c r="C226" s="163"/>
      <c r="D226" s="1" t="s">
        <v>81</v>
      </c>
      <c r="E226" s="17"/>
      <c r="G226" s="4" t="s">
        <v>50</v>
      </c>
      <c r="H226" s="193">
        <f>75*E224*E229</f>
        <v>0</v>
      </c>
      <c r="I226" s="193"/>
      <c r="J226" s="13"/>
      <c r="K226" s="5">
        <f t="shared" si="12"/>
        <v>0</v>
      </c>
    </row>
    <row r="227" spans="2:11">
      <c r="B227" s="162"/>
      <c r="C227" s="163"/>
      <c r="D227" s="1" t="s">
        <v>82</v>
      </c>
      <c r="E227" s="17"/>
      <c r="G227" s="4" t="s">
        <v>83</v>
      </c>
      <c r="H227" s="193">
        <f>500*E236</f>
        <v>0</v>
      </c>
      <c r="I227" s="193"/>
      <c r="J227" s="13"/>
      <c r="K227" s="5">
        <f t="shared" si="12"/>
        <v>0</v>
      </c>
    </row>
    <row r="228" spans="2:11">
      <c r="B228" s="162"/>
      <c r="C228" s="163"/>
      <c r="D228" t="s">
        <v>84</v>
      </c>
      <c r="E228" s="11">
        <f>(_xlfn.DAYS(E227,E226))+1</f>
        <v>1</v>
      </c>
      <c r="G228" s="4" t="s">
        <v>53</v>
      </c>
      <c r="H228" s="193">
        <f>600*E224</f>
        <v>0</v>
      </c>
      <c r="I228" s="193"/>
      <c r="J228" s="13"/>
      <c r="K228" s="5">
        <f t="shared" si="12"/>
        <v>0</v>
      </c>
    </row>
    <row r="229" spans="2:11">
      <c r="B229" s="164"/>
      <c r="C229" s="165"/>
      <c r="D229" s="7" t="s">
        <v>85</v>
      </c>
      <c r="E229" s="10">
        <f>_xlfn.DAYS(E227,E226)</f>
        <v>0</v>
      </c>
      <c r="G229" s="4" t="s">
        <v>54</v>
      </c>
      <c r="H229" s="194">
        <v>1000</v>
      </c>
      <c r="I229" s="194"/>
      <c r="J229" s="13"/>
      <c r="K229" s="5">
        <f t="shared" si="12"/>
        <v>1000</v>
      </c>
    </row>
    <row r="230" spans="2:11">
      <c r="B230" s="45"/>
      <c r="C230" s="45"/>
      <c r="D230" s="46"/>
      <c r="E230" s="45"/>
      <c r="G230" s="4" t="s">
        <v>86</v>
      </c>
      <c r="H230" s="180">
        <v>1000</v>
      </c>
      <c r="I230" s="180"/>
      <c r="J230" s="13"/>
      <c r="K230" s="5">
        <f t="shared" si="12"/>
        <v>1000</v>
      </c>
    </row>
    <row r="231" spans="2:11">
      <c r="B231" s="154" t="s">
        <v>87</v>
      </c>
      <c r="C231" s="155"/>
      <c r="D231" s="9" t="s">
        <v>88</v>
      </c>
      <c r="E231" s="14"/>
      <c r="G231" s="4" t="s">
        <v>56</v>
      </c>
      <c r="H231" s="180">
        <v>500</v>
      </c>
      <c r="I231" s="180"/>
      <c r="J231" s="13"/>
      <c r="K231" s="5">
        <f t="shared" si="12"/>
        <v>500</v>
      </c>
    </row>
    <row r="232" spans="2:11">
      <c r="B232" s="156"/>
      <c r="C232" s="157"/>
      <c r="D232" t="s">
        <v>89</v>
      </c>
      <c r="E232" s="15"/>
      <c r="G232" s="4" t="s">
        <v>90</v>
      </c>
      <c r="H232" s="180">
        <v>500</v>
      </c>
      <c r="I232" s="180"/>
      <c r="J232" s="13"/>
      <c r="K232" s="5">
        <f t="shared" si="12"/>
        <v>500</v>
      </c>
    </row>
    <row r="233" spans="2:11">
      <c r="B233" s="156"/>
      <c r="C233" s="157"/>
      <c r="D233" s="1" t="s">
        <v>91</v>
      </c>
      <c r="E233" s="15"/>
      <c r="G233" s="145" t="s">
        <v>58</v>
      </c>
      <c r="H233" s="146"/>
      <c r="I233" s="146"/>
      <c r="J233" s="146"/>
      <c r="K233" s="147"/>
    </row>
    <row r="234" spans="2:11">
      <c r="B234" s="158"/>
      <c r="C234" s="159"/>
      <c r="D234" s="7" t="s">
        <v>92</v>
      </c>
      <c r="E234" s="16"/>
      <c r="G234" s="4" t="s">
        <v>59</v>
      </c>
      <c r="H234" s="193">
        <f>600*E225</f>
        <v>0</v>
      </c>
      <c r="I234" s="193"/>
      <c r="J234" s="13"/>
      <c r="K234" s="5">
        <f t="shared" ref="K234:K244" si="13">H234-J234</f>
        <v>0</v>
      </c>
    </row>
    <row r="235" spans="2:11">
      <c r="B235" s="45"/>
      <c r="C235" s="45"/>
      <c r="D235" s="46"/>
      <c r="E235" s="45"/>
      <c r="G235" s="4" t="s">
        <v>60</v>
      </c>
      <c r="H235" s="193">
        <f>60*E228*E232</f>
        <v>0</v>
      </c>
      <c r="I235" s="193"/>
      <c r="J235" s="13"/>
      <c r="K235" s="5">
        <f t="shared" si="13"/>
        <v>0</v>
      </c>
    </row>
    <row r="236" spans="2:11" ht="18.75">
      <c r="B236" s="148" t="s">
        <v>93</v>
      </c>
      <c r="C236" s="149"/>
      <c r="D236" s="12" t="s">
        <v>94</v>
      </c>
      <c r="E236" s="18"/>
      <c r="G236" s="4" t="s">
        <v>61</v>
      </c>
      <c r="H236" s="193">
        <f>75*E228*E232</f>
        <v>0</v>
      </c>
      <c r="I236" s="193"/>
      <c r="J236" s="13"/>
      <c r="K236" s="5">
        <f t="shared" si="13"/>
        <v>0</v>
      </c>
    </row>
    <row r="237" spans="2:11">
      <c r="B237" s="45"/>
      <c r="C237" s="45"/>
      <c r="D237" s="46"/>
      <c r="E237" s="45"/>
      <c r="G237" s="4" t="s">
        <v>63</v>
      </c>
      <c r="H237" s="193">
        <f>100*E228*E232</f>
        <v>0</v>
      </c>
      <c r="I237" s="193"/>
      <c r="J237" s="13"/>
      <c r="K237" s="5">
        <f t="shared" si="13"/>
        <v>0</v>
      </c>
    </row>
    <row r="238" spans="2:11">
      <c r="B238" s="105" t="s">
        <v>95</v>
      </c>
      <c r="C238" s="106"/>
      <c r="D238" s="111" t="s">
        <v>96</v>
      </c>
      <c r="E238" s="112"/>
      <c r="G238" s="4" t="s">
        <v>64</v>
      </c>
      <c r="H238" s="180">
        <v>1500</v>
      </c>
      <c r="I238" s="180"/>
      <c r="J238" s="13"/>
      <c r="K238" s="5">
        <f t="shared" si="13"/>
        <v>1500</v>
      </c>
    </row>
    <row r="239" spans="2:11">
      <c r="B239" s="107"/>
      <c r="C239" s="108"/>
      <c r="D239" s="113"/>
      <c r="E239" s="114"/>
      <c r="G239" s="4" t="s">
        <v>65</v>
      </c>
      <c r="H239" s="193">
        <f>100*E225</f>
        <v>0</v>
      </c>
      <c r="I239" s="193"/>
      <c r="J239" s="13"/>
      <c r="K239" s="5">
        <f t="shared" si="13"/>
        <v>0</v>
      </c>
    </row>
    <row r="240" spans="2:11">
      <c r="B240" s="107"/>
      <c r="C240" s="108"/>
      <c r="D240" s="150"/>
      <c r="E240" s="151"/>
      <c r="G240" s="4" t="s">
        <v>66</v>
      </c>
      <c r="H240" s="193">
        <f>25*E228*(E231+E232)</f>
        <v>0</v>
      </c>
      <c r="I240" s="193"/>
      <c r="J240" s="13"/>
      <c r="K240" s="5">
        <f t="shared" si="13"/>
        <v>0</v>
      </c>
    </row>
    <row r="241" spans="2:11">
      <c r="B241" s="107"/>
      <c r="C241" s="108"/>
      <c r="D241" s="150"/>
      <c r="E241" s="151"/>
      <c r="G241" s="4" t="s">
        <v>67</v>
      </c>
      <c r="H241" s="180">
        <v>100</v>
      </c>
      <c r="I241" s="180"/>
      <c r="J241" s="13"/>
      <c r="K241" s="5">
        <f t="shared" si="13"/>
        <v>100</v>
      </c>
    </row>
    <row r="242" spans="2:11">
      <c r="B242" s="107"/>
      <c r="C242" s="108"/>
      <c r="D242" s="150"/>
      <c r="E242" s="151"/>
      <c r="G242" s="4" t="s">
        <v>68</v>
      </c>
      <c r="H242" s="180">
        <v>300</v>
      </c>
      <c r="I242" s="180"/>
      <c r="J242" s="13"/>
      <c r="K242" s="5">
        <f t="shared" si="13"/>
        <v>300</v>
      </c>
    </row>
    <row r="243" spans="2:11">
      <c r="B243" s="107"/>
      <c r="C243" s="108"/>
      <c r="D243" s="150"/>
      <c r="E243" s="151"/>
      <c r="G243" s="4" t="s">
        <v>69</v>
      </c>
      <c r="H243" s="193">
        <f>0.7*E234*E231</f>
        <v>0</v>
      </c>
      <c r="I243" s="193"/>
      <c r="J243" s="13"/>
      <c r="K243" s="5">
        <f t="shared" si="13"/>
        <v>0</v>
      </c>
    </row>
    <row r="244" spans="2:11">
      <c r="B244" s="107"/>
      <c r="C244" s="108"/>
      <c r="D244" s="150"/>
      <c r="E244" s="151"/>
      <c r="G244" s="4" t="s">
        <v>70</v>
      </c>
      <c r="H244" s="195">
        <f>0.36*E234*E233</f>
        <v>0</v>
      </c>
      <c r="I244" s="195"/>
      <c r="J244" s="13"/>
      <c r="K244" s="5">
        <f t="shared" si="13"/>
        <v>0</v>
      </c>
    </row>
    <row r="245" spans="2:11">
      <c r="B245" s="109"/>
      <c r="C245" s="110"/>
      <c r="D245" s="152"/>
      <c r="E245" s="153"/>
      <c r="G245" s="196" t="s">
        <v>71</v>
      </c>
      <c r="H245" s="197"/>
      <c r="I245" s="198">
        <f>SUM(J224:J232,J234:J244)</f>
        <v>0</v>
      </c>
      <c r="J245" s="198"/>
      <c r="K245" s="199"/>
    </row>
    <row r="246" spans="2:11" s="45" customFormat="1"/>
    <row r="247" spans="2:11">
      <c r="B247" s="137" t="s">
        <v>17</v>
      </c>
      <c r="C247" s="138"/>
      <c r="D247" s="138"/>
      <c r="E247" s="139"/>
      <c r="G247" s="140" t="s">
        <v>18</v>
      </c>
      <c r="H247" s="93"/>
      <c r="I247" s="93"/>
      <c r="J247" s="93"/>
      <c r="K247" s="94"/>
    </row>
    <row r="248" spans="2:11">
      <c r="B248" s="141" t="b">
        <v>0</v>
      </c>
      <c r="C248" s="142" t="s">
        <v>19</v>
      </c>
      <c r="D248" s="142"/>
      <c r="E248" s="143"/>
      <c r="G248" s="135" t="s">
        <v>20</v>
      </c>
      <c r="H248" s="28" t="b">
        <v>0</v>
      </c>
      <c r="I248" s="186" t="s">
        <v>21</v>
      </c>
      <c r="J248" s="186"/>
      <c r="K248" s="187"/>
    </row>
    <row r="249" spans="2:11">
      <c r="B249" s="129"/>
      <c r="C249" s="131"/>
      <c r="D249" s="131"/>
      <c r="E249" s="132"/>
      <c r="G249" s="135"/>
      <c r="H249" s="28" t="b">
        <v>0</v>
      </c>
      <c r="I249" s="188" t="s">
        <v>22</v>
      </c>
      <c r="J249" s="188"/>
      <c r="K249" s="189"/>
    </row>
    <row r="250" spans="2:11">
      <c r="B250" s="129" t="b">
        <v>0</v>
      </c>
      <c r="C250" s="131" t="s">
        <v>23</v>
      </c>
      <c r="D250" s="131"/>
      <c r="E250" s="132"/>
      <c r="G250" s="135" t="s">
        <v>24</v>
      </c>
      <c r="H250" s="28" t="b">
        <v>0</v>
      </c>
      <c r="I250" s="190" t="s">
        <v>25</v>
      </c>
      <c r="J250" s="190"/>
      <c r="K250" s="191"/>
    </row>
    <row r="251" spans="2:11">
      <c r="B251" s="129"/>
      <c r="C251" s="131"/>
      <c r="D251" s="131"/>
      <c r="E251" s="132"/>
      <c r="G251" s="135"/>
      <c r="H251" s="28" t="b">
        <v>0</v>
      </c>
      <c r="I251" s="190" t="s">
        <v>26</v>
      </c>
      <c r="J251" s="190"/>
      <c r="K251" s="191"/>
    </row>
    <row r="252" spans="2:11">
      <c r="B252" s="129"/>
      <c r="C252" s="131"/>
      <c r="D252" s="131"/>
      <c r="E252" s="132"/>
      <c r="G252" s="135" t="s">
        <v>27</v>
      </c>
      <c r="H252" s="28" t="b">
        <v>0</v>
      </c>
      <c r="I252" s="190" t="s">
        <v>28</v>
      </c>
      <c r="J252" s="190"/>
      <c r="K252" s="191"/>
    </row>
    <row r="253" spans="2:11">
      <c r="B253" s="129" t="b">
        <v>0</v>
      </c>
      <c r="C253" s="131" t="s">
        <v>29</v>
      </c>
      <c r="D253" s="131"/>
      <c r="E253" s="132"/>
      <c r="G253" s="135"/>
      <c r="H253" s="28" t="b">
        <v>0</v>
      </c>
      <c r="I253" s="190" t="s">
        <v>30</v>
      </c>
      <c r="J253" s="190"/>
      <c r="K253" s="191"/>
    </row>
    <row r="254" spans="2:11">
      <c r="B254" s="129"/>
      <c r="C254" s="131"/>
      <c r="D254" s="131"/>
      <c r="E254" s="132"/>
      <c r="G254" s="135" t="s">
        <v>31</v>
      </c>
      <c r="H254" s="28" t="b">
        <v>0</v>
      </c>
      <c r="I254" s="190" t="s">
        <v>72</v>
      </c>
      <c r="J254" s="190"/>
      <c r="K254" s="191"/>
    </row>
    <row r="255" spans="2:11">
      <c r="B255" s="129"/>
      <c r="C255" s="131"/>
      <c r="D255" s="131"/>
      <c r="E255" s="132"/>
      <c r="G255" s="135"/>
      <c r="H255" s="28" t="b">
        <v>0</v>
      </c>
      <c r="I255" s="190" t="s">
        <v>33</v>
      </c>
      <c r="J255" s="190"/>
      <c r="K255" s="191"/>
    </row>
    <row r="256" spans="2:11">
      <c r="B256" s="129" t="b">
        <v>0</v>
      </c>
      <c r="C256" s="131" t="s">
        <v>34</v>
      </c>
      <c r="D256" s="131"/>
      <c r="E256" s="132"/>
      <c r="G256" s="135" t="s">
        <v>35</v>
      </c>
      <c r="H256" s="28" t="b">
        <v>0</v>
      </c>
      <c r="I256" s="190" t="s">
        <v>36</v>
      </c>
      <c r="J256" s="190"/>
      <c r="K256" s="191"/>
    </row>
    <row r="257" spans="2:11">
      <c r="B257" s="130"/>
      <c r="C257" s="133"/>
      <c r="D257" s="133"/>
      <c r="E257" s="134"/>
      <c r="G257" s="136"/>
      <c r="H257" s="29" t="b">
        <v>0</v>
      </c>
      <c r="I257" s="181" t="s">
        <v>37</v>
      </c>
      <c r="J257" s="181"/>
      <c r="K257" s="192"/>
    </row>
    <row r="258" spans="2:11" s="45" customFormat="1">
      <c r="D258" s="46"/>
    </row>
    <row r="259" spans="2:11">
      <c r="B259" s="160" t="s">
        <v>103</v>
      </c>
      <c r="C259" s="161"/>
      <c r="D259" s="9" t="s">
        <v>76</v>
      </c>
      <c r="E259" s="14"/>
      <c r="G259" s="19" t="s">
        <v>44</v>
      </c>
      <c r="H259" s="166" t="s">
        <v>77</v>
      </c>
      <c r="I259" s="166"/>
      <c r="J259" s="20" t="s">
        <v>46</v>
      </c>
      <c r="K259" s="21" t="s">
        <v>47</v>
      </c>
    </row>
    <row r="260" spans="2:11">
      <c r="B260" s="162"/>
      <c r="C260" s="163"/>
      <c r="D260" t="s">
        <v>78</v>
      </c>
      <c r="E260" s="15"/>
      <c r="G260" s="4" t="s">
        <v>48</v>
      </c>
      <c r="H260" s="180">
        <v>1000</v>
      </c>
      <c r="I260" s="180"/>
      <c r="J260" s="13"/>
      <c r="K260" s="5">
        <f t="shared" ref="K260:K268" si="14">H260-J260</f>
        <v>1000</v>
      </c>
    </row>
    <row r="261" spans="2:11">
      <c r="B261" s="162"/>
      <c r="C261" s="163"/>
      <c r="D261" t="s">
        <v>79</v>
      </c>
      <c r="E261" s="15"/>
      <c r="G261" s="4" t="s">
        <v>80</v>
      </c>
      <c r="H261" s="180">
        <v>1000</v>
      </c>
      <c r="I261" s="180"/>
      <c r="J261" s="13"/>
      <c r="K261" s="5">
        <f t="shared" si="14"/>
        <v>1000</v>
      </c>
    </row>
    <row r="262" spans="2:11">
      <c r="B262" s="162"/>
      <c r="C262" s="163"/>
      <c r="D262" s="1" t="s">
        <v>81</v>
      </c>
      <c r="E262" s="17"/>
      <c r="G262" s="4" t="s">
        <v>50</v>
      </c>
      <c r="H262" s="193">
        <f>75*E260*E265</f>
        <v>0</v>
      </c>
      <c r="I262" s="193"/>
      <c r="J262" s="13"/>
      <c r="K262" s="5">
        <f t="shared" si="14"/>
        <v>0</v>
      </c>
    </row>
    <row r="263" spans="2:11">
      <c r="B263" s="162"/>
      <c r="C263" s="163"/>
      <c r="D263" s="1" t="s">
        <v>82</v>
      </c>
      <c r="E263" s="17"/>
      <c r="G263" s="4" t="s">
        <v>83</v>
      </c>
      <c r="H263" s="193">
        <f>500*E272</f>
        <v>0</v>
      </c>
      <c r="I263" s="193"/>
      <c r="J263" s="13"/>
      <c r="K263" s="5">
        <f t="shared" si="14"/>
        <v>0</v>
      </c>
    </row>
    <row r="264" spans="2:11">
      <c r="B264" s="162"/>
      <c r="C264" s="163"/>
      <c r="D264" t="s">
        <v>84</v>
      </c>
      <c r="E264" s="11">
        <f>(_xlfn.DAYS(E263,E262))+1</f>
        <v>1</v>
      </c>
      <c r="G264" s="4" t="s">
        <v>53</v>
      </c>
      <c r="H264" s="193">
        <f>600*E260</f>
        <v>0</v>
      </c>
      <c r="I264" s="193"/>
      <c r="J264" s="13"/>
      <c r="K264" s="5">
        <f t="shared" si="14"/>
        <v>0</v>
      </c>
    </row>
    <row r="265" spans="2:11">
      <c r="B265" s="164"/>
      <c r="C265" s="165"/>
      <c r="D265" s="7" t="s">
        <v>85</v>
      </c>
      <c r="E265" s="10">
        <f>_xlfn.DAYS(E263,E262)</f>
        <v>0</v>
      </c>
      <c r="G265" s="4" t="s">
        <v>54</v>
      </c>
      <c r="H265" s="194">
        <v>1000</v>
      </c>
      <c r="I265" s="194"/>
      <c r="J265" s="13"/>
      <c r="K265" s="5">
        <f t="shared" si="14"/>
        <v>1000</v>
      </c>
    </row>
    <row r="266" spans="2:11">
      <c r="B266" s="45"/>
      <c r="C266" s="45"/>
      <c r="D266" s="46"/>
      <c r="E266" s="45"/>
      <c r="G266" s="4" t="s">
        <v>86</v>
      </c>
      <c r="H266" s="180">
        <v>1000</v>
      </c>
      <c r="I266" s="180"/>
      <c r="J266" s="13"/>
      <c r="K266" s="5">
        <f t="shared" si="14"/>
        <v>1000</v>
      </c>
    </row>
    <row r="267" spans="2:11">
      <c r="B267" s="154" t="s">
        <v>87</v>
      </c>
      <c r="C267" s="155"/>
      <c r="D267" s="9" t="s">
        <v>88</v>
      </c>
      <c r="E267" s="14"/>
      <c r="G267" s="4" t="s">
        <v>56</v>
      </c>
      <c r="H267" s="180">
        <v>500</v>
      </c>
      <c r="I267" s="180"/>
      <c r="J267" s="13"/>
      <c r="K267" s="5">
        <f t="shared" si="14"/>
        <v>500</v>
      </c>
    </row>
    <row r="268" spans="2:11">
      <c r="B268" s="156"/>
      <c r="C268" s="157"/>
      <c r="D268" t="s">
        <v>89</v>
      </c>
      <c r="E268" s="15"/>
      <c r="G268" s="4" t="s">
        <v>90</v>
      </c>
      <c r="H268" s="180">
        <v>500</v>
      </c>
      <c r="I268" s="180"/>
      <c r="J268" s="13"/>
      <c r="K268" s="5">
        <f t="shared" si="14"/>
        <v>500</v>
      </c>
    </row>
    <row r="269" spans="2:11">
      <c r="B269" s="156"/>
      <c r="C269" s="157"/>
      <c r="D269" s="1" t="s">
        <v>91</v>
      </c>
      <c r="E269" s="15"/>
      <c r="G269" s="145" t="s">
        <v>58</v>
      </c>
      <c r="H269" s="146"/>
      <c r="I269" s="146"/>
      <c r="J269" s="146"/>
      <c r="K269" s="147"/>
    </row>
    <row r="270" spans="2:11">
      <c r="B270" s="158"/>
      <c r="C270" s="159"/>
      <c r="D270" s="7" t="s">
        <v>92</v>
      </c>
      <c r="E270" s="16"/>
      <c r="G270" s="4" t="s">
        <v>59</v>
      </c>
      <c r="H270" s="193">
        <f>600*E261</f>
        <v>0</v>
      </c>
      <c r="I270" s="193"/>
      <c r="J270" s="13"/>
      <c r="K270" s="5">
        <f t="shared" ref="K270:K280" si="15">H270-J270</f>
        <v>0</v>
      </c>
    </row>
    <row r="271" spans="2:11">
      <c r="B271" s="45"/>
      <c r="C271" s="45"/>
      <c r="D271" s="46"/>
      <c r="E271" s="45"/>
      <c r="G271" s="4" t="s">
        <v>60</v>
      </c>
      <c r="H271" s="193">
        <f>60*E264*E268</f>
        <v>0</v>
      </c>
      <c r="I271" s="193"/>
      <c r="J271" s="13"/>
      <c r="K271" s="5">
        <f t="shared" si="15"/>
        <v>0</v>
      </c>
    </row>
    <row r="272" spans="2:11" ht="18.75">
      <c r="B272" s="148" t="s">
        <v>93</v>
      </c>
      <c r="C272" s="149"/>
      <c r="D272" s="12" t="s">
        <v>94</v>
      </c>
      <c r="E272" s="18"/>
      <c r="G272" s="4" t="s">
        <v>61</v>
      </c>
      <c r="H272" s="193">
        <f>75*E264*E268</f>
        <v>0</v>
      </c>
      <c r="I272" s="193"/>
      <c r="J272" s="13"/>
      <c r="K272" s="5">
        <f t="shared" si="15"/>
        <v>0</v>
      </c>
    </row>
    <row r="273" spans="2:11">
      <c r="B273" s="45"/>
      <c r="C273" s="45"/>
      <c r="D273" s="46"/>
      <c r="E273" s="45"/>
      <c r="G273" s="4" t="s">
        <v>63</v>
      </c>
      <c r="H273" s="193">
        <f>100*E264*E268</f>
        <v>0</v>
      </c>
      <c r="I273" s="193"/>
      <c r="J273" s="13"/>
      <c r="K273" s="5">
        <f t="shared" si="15"/>
        <v>0</v>
      </c>
    </row>
    <row r="274" spans="2:11">
      <c r="B274" s="105" t="s">
        <v>95</v>
      </c>
      <c r="C274" s="106"/>
      <c r="D274" s="111" t="s">
        <v>96</v>
      </c>
      <c r="E274" s="112"/>
      <c r="G274" s="4" t="s">
        <v>64</v>
      </c>
      <c r="H274" s="180">
        <v>1500</v>
      </c>
      <c r="I274" s="180"/>
      <c r="J274" s="13"/>
      <c r="K274" s="5">
        <f t="shared" si="15"/>
        <v>1500</v>
      </c>
    </row>
    <row r="275" spans="2:11">
      <c r="B275" s="107"/>
      <c r="C275" s="108"/>
      <c r="D275" s="113"/>
      <c r="E275" s="114"/>
      <c r="G275" s="4" t="s">
        <v>65</v>
      </c>
      <c r="H275" s="193">
        <f>100*E261</f>
        <v>0</v>
      </c>
      <c r="I275" s="193"/>
      <c r="J275" s="13"/>
      <c r="K275" s="5">
        <f t="shared" si="15"/>
        <v>0</v>
      </c>
    </row>
    <row r="276" spans="2:11">
      <c r="B276" s="107"/>
      <c r="C276" s="108"/>
      <c r="D276" s="150"/>
      <c r="E276" s="151"/>
      <c r="G276" s="4" t="s">
        <v>66</v>
      </c>
      <c r="H276" s="193">
        <f>25*E264*(E267+E268)</f>
        <v>0</v>
      </c>
      <c r="I276" s="193"/>
      <c r="J276" s="13"/>
      <c r="K276" s="5">
        <f t="shared" si="15"/>
        <v>0</v>
      </c>
    </row>
    <row r="277" spans="2:11">
      <c r="B277" s="107"/>
      <c r="C277" s="108"/>
      <c r="D277" s="150"/>
      <c r="E277" s="151"/>
      <c r="G277" s="4" t="s">
        <v>67</v>
      </c>
      <c r="H277" s="180">
        <v>100</v>
      </c>
      <c r="I277" s="180"/>
      <c r="J277" s="13"/>
      <c r="K277" s="5">
        <f t="shared" si="15"/>
        <v>100</v>
      </c>
    </row>
    <row r="278" spans="2:11">
      <c r="B278" s="107"/>
      <c r="C278" s="108"/>
      <c r="D278" s="150"/>
      <c r="E278" s="151"/>
      <c r="G278" s="4" t="s">
        <v>68</v>
      </c>
      <c r="H278" s="180">
        <v>300</v>
      </c>
      <c r="I278" s="180"/>
      <c r="J278" s="13"/>
      <c r="K278" s="5">
        <f t="shared" si="15"/>
        <v>300</v>
      </c>
    </row>
    <row r="279" spans="2:11">
      <c r="B279" s="107"/>
      <c r="C279" s="108"/>
      <c r="D279" s="150"/>
      <c r="E279" s="151"/>
      <c r="G279" s="4" t="s">
        <v>69</v>
      </c>
      <c r="H279" s="193">
        <f>0.7*E270*E267</f>
        <v>0</v>
      </c>
      <c r="I279" s="193"/>
      <c r="J279" s="13"/>
      <c r="K279" s="5">
        <f t="shared" si="15"/>
        <v>0</v>
      </c>
    </row>
    <row r="280" spans="2:11">
      <c r="B280" s="107"/>
      <c r="C280" s="108"/>
      <c r="D280" s="150"/>
      <c r="E280" s="151"/>
      <c r="G280" s="4" t="s">
        <v>70</v>
      </c>
      <c r="H280" s="195">
        <f>0.36*E270*E269</f>
        <v>0</v>
      </c>
      <c r="I280" s="195"/>
      <c r="J280" s="13"/>
      <c r="K280" s="5">
        <f t="shared" si="15"/>
        <v>0</v>
      </c>
    </row>
    <row r="281" spans="2:11">
      <c r="B281" s="109"/>
      <c r="C281" s="110"/>
      <c r="D281" s="152"/>
      <c r="E281" s="153"/>
      <c r="G281" s="196" t="s">
        <v>71</v>
      </c>
      <c r="H281" s="197"/>
      <c r="I281" s="198">
        <f>SUM(J260:J268,J270:J280)</f>
        <v>0</v>
      </c>
      <c r="J281" s="198"/>
      <c r="K281" s="199"/>
    </row>
    <row r="282" spans="2:11" s="45" customFormat="1"/>
    <row r="283" spans="2:11">
      <c r="B283" s="137" t="s">
        <v>17</v>
      </c>
      <c r="C283" s="138"/>
      <c r="D283" s="138"/>
      <c r="E283" s="139"/>
      <c r="G283" s="140" t="s">
        <v>18</v>
      </c>
      <c r="H283" s="93"/>
      <c r="I283" s="93"/>
      <c r="J283" s="93"/>
      <c r="K283" s="94"/>
    </row>
    <row r="284" spans="2:11">
      <c r="B284" s="141" t="b">
        <v>0</v>
      </c>
      <c r="C284" s="142" t="s">
        <v>19</v>
      </c>
      <c r="D284" s="142"/>
      <c r="E284" s="143"/>
      <c r="G284" s="135" t="s">
        <v>20</v>
      </c>
      <c r="H284" s="28" t="b">
        <v>0</v>
      </c>
      <c r="I284" s="186" t="s">
        <v>21</v>
      </c>
      <c r="J284" s="186"/>
      <c r="K284" s="187"/>
    </row>
    <row r="285" spans="2:11">
      <c r="B285" s="129"/>
      <c r="C285" s="131"/>
      <c r="D285" s="131"/>
      <c r="E285" s="132"/>
      <c r="G285" s="135"/>
      <c r="H285" s="28" t="b">
        <v>0</v>
      </c>
      <c r="I285" s="188" t="s">
        <v>22</v>
      </c>
      <c r="J285" s="188"/>
      <c r="K285" s="189"/>
    </row>
    <row r="286" spans="2:11">
      <c r="B286" s="129" t="b">
        <v>0</v>
      </c>
      <c r="C286" s="131" t="s">
        <v>23</v>
      </c>
      <c r="D286" s="131"/>
      <c r="E286" s="132"/>
      <c r="G286" s="135" t="s">
        <v>24</v>
      </c>
      <c r="H286" s="28" t="b">
        <v>0</v>
      </c>
      <c r="I286" s="190" t="s">
        <v>25</v>
      </c>
      <c r="J286" s="190"/>
      <c r="K286" s="191"/>
    </row>
    <row r="287" spans="2:11">
      <c r="B287" s="129"/>
      <c r="C287" s="131"/>
      <c r="D287" s="131"/>
      <c r="E287" s="132"/>
      <c r="G287" s="135"/>
      <c r="H287" s="28" t="b">
        <v>0</v>
      </c>
      <c r="I287" s="190" t="s">
        <v>26</v>
      </c>
      <c r="J287" s="190"/>
      <c r="K287" s="191"/>
    </row>
    <row r="288" spans="2:11">
      <c r="B288" s="129"/>
      <c r="C288" s="131"/>
      <c r="D288" s="131"/>
      <c r="E288" s="132"/>
      <c r="G288" s="135" t="s">
        <v>27</v>
      </c>
      <c r="H288" s="28" t="b">
        <v>0</v>
      </c>
      <c r="I288" s="190" t="s">
        <v>28</v>
      </c>
      <c r="J288" s="190"/>
      <c r="K288" s="191"/>
    </row>
    <row r="289" spans="2:11">
      <c r="B289" s="129" t="b">
        <v>0</v>
      </c>
      <c r="C289" s="131" t="s">
        <v>29</v>
      </c>
      <c r="D289" s="131"/>
      <c r="E289" s="132"/>
      <c r="G289" s="135"/>
      <c r="H289" s="28" t="b">
        <v>0</v>
      </c>
      <c r="I289" s="190" t="s">
        <v>30</v>
      </c>
      <c r="J289" s="190"/>
      <c r="K289" s="191"/>
    </row>
    <row r="290" spans="2:11">
      <c r="B290" s="129"/>
      <c r="C290" s="131"/>
      <c r="D290" s="131"/>
      <c r="E290" s="132"/>
      <c r="G290" s="135" t="s">
        <v>31</v>
      </c>
      <c r="H290" s="28" t="b">
        <v>0</v>
      </c>
      <c r="I290" s="190" t="s">
        <v>72</v>
      </c>
      <c r="J290" s="190"/>
      <c r="K290" s="191"/>
    </row>
    <row r="291" spans="2:11">
      <c r="B291" s="129"/>
      <c r="C291" s="131"/>
      <c r="D291" s="131"/>
      <c r="E291" s="132"/>
      <c r="G291" s="135"/>
      <c r="H291" s="28" t="b">
        <v>0</v>
      </c>
      <c r="I291" s="190" t="s">
        <v>33</v>
      </c>
      <c r="J291" s="190"/>
      <c r="K291" s="191"/>
    </row>
    <row r="292" spans="2:11">
      <c r="B292" s="129" t="b">
        <v>0</v>
      </c>
      <c r="C292" s="131" t="s">
        <v>34</v>
      </c>
      <c r="D292" s="131"/>
      <c r="E292" s="132"/>
      <c r="G292" s="135" t="s">
        <v>35</v>
      </c>
      <c r="H292" s="28" t="b">
        <v>0</v>
      </c>
      <c r="I292" s="190" t="s">
        <v>36</v>
      </c>
      <c r="J292" s="190"/>
      <c r="K292" s="191"/>
    </row>
    <row r="293" spans="2:11">
      <c r="B293" s="130"/>
      <c r="C293" s="133"/>
      <c r="D293" s="133"/>
      <c r="E293" s="134"/>
      <c r="G293" s="136"/>
      <c r="H293" s="29" t="b">
        <v>0</v>
      </c>
      <c r="I293" s="181" t="s">
        <v>37</v>
      </c>
      <c r="J293" s="181"/>
      <c r="K293" s="192"/>
    </row>
    <row r="294" spans="2:11" s="45" customFormat="1">
      <c r="D294" s="46"/>
    </row>
    <row r="295" spans="2:11">
      <c r="B295" s="160" t="s">
        <v>104</v>
      </c>
      <c r="C295" s="161"/>
      <c r="D295" s="9" t="s">
        <v>76</v>
      </c>
      <c r="E295" s="14"/>
      <c r="G295" s="19" t="s">
        <v>44</v>
      </c>
      <c r="H295" s="166" t="s">
        <v>77</v>
      </c>
      <c r="I295" s="166"/>
      <c r="J295" s="20" t="s">
        <v>46</v>
      </c>
      <c r="K295" s="21" t="s">
        <v>47</v>
      </c>
    </row>
    <row r="296" spans="2:11">
      <c r="B296" s="162"/>
      <c r="C296" s="163"/>
      <c r="D296" t="s">
        <v>78</v>
      </c>
      <c r="E296" s="15"/>
      <c r="G296" s="4" t="s">
        <v>48</v>
      </c>
      <c r="H296" s="180">
        <v>1000</v>
      </c>
      <c r="I296" s="180"/>
      <c r="J296" s="13"/>
      <c r="K296" s="5">
        <f t="shared" ref="K296:K304" si="16">H296-J296</f>
        <v>1000</v>
      </c>
    </row>
    <row r="297" spans="2:11">
      <c r="B297" s="162"/>
      <c r="C297" s="163"/>
      <c r="D297" t="s">
        <v>79</v>
      </c>
      <c r="E297" s="15"/>
      <c r="G297" s="4" t="s">
        <v>80</v>
      </c>
      <c r="H297" s="180">
        <v>1000</v>
      </c>
      <c r="I297" s="180"/>
      <c r="J297" s="13"/>
      <c r="K297" s="5">
        <f t="shared" si="16"/>
        <v>1000</v>
      </c>
    </row>
    <row r="298" spans="2:11">
      <c r="B298" s="162"/>
      <c r="C298" s="163"/>
      <c r="D298" s="1" t="s">
        <v>81</v>
      </c>
      <c r="E298" s="17"/>
      <c r="G298" s="4" t="s">
        <v>50</v>
      </c>
      <c r="H298" s="193">
        <f>75*E296*E301</f>
        <v>0</v>
      </c>
      <c r="I298" s="193"/>
      <c r="J298" s="13"/>
      <c r="K298" s="5">
        <f t="shared" si="16"/>
        <v>0</v>
      </c>
    </row>
    <row r="299" spans="2:11">
      <c r="B299" s="162"/>
      <c r="C299" s="163"/>
      <c r="D299" s="1" t="s">
        <v>82</v>
      </c>
      <c r="E299" s="17"/>
      <c r="G299" s="4" t="s">
        <v>83</v>
      </c>
      <c r="H299" s="193">
        <f>500*E308</f>
        <v>0</v>
      </c>
      <c r="I299" s="193"/>
      <c r="J299" s="13"/>
      <c r="K299" s="5">
        <f t="shared" si="16"/>
        <v>0</v>
      </c>
    </row>
    <row r="300" spans="2:11">
      <c r="B300" s="162"/>
      <c r="C300" s="163"/>
      <c r="D300" t="s">
        <v>84</v>
      </c>
      <c r="E300" s="11">
        <f>(_xlfn.DAYS(E299,E298))+1</f>
        <v>1</v>
      </c>
      <c r="G300" s="4" t="s">
        <v>53</v>
      </c>
      <c r="H300" s="193">
        <f>600*E296</f>
        <v>0</v>
      </c>
      <c r="I300" s="193"/>
      <c r="J300" s="13"/>
      <c r="K300" s="5">
        <f t="shared" si="16"/>
        <v>0</v>
      </c>
    </row>
    <row r="301" spans="2:11">
      <c r="B301" s="164"/>
      <c r="C301" s="165"/>
      <c r="D301" s="7" t="s">
        <v>85</v>
      </c>
      <c r="E301" s="10">
        <f>_xlfn.DAYS(E299,E298)</f>
        <v>0</v>
      </c>
      <c r="G301" s="4" t="s">
        <v>54</v>
      </c>
      <c r="H301" s="194">
        <v>1000</v>
      </c>
      <c r="I301" s="194"/>
      <c r="J301" s="13"/>
      <c r="K301" s="5">
        <f t="shared" si="16"/>
        <v>1000</v>
      </c>
    </row>
    <row r="302" spans="2:11">
      <c r="B302" s="45"/>
      <c r="C302" s="45"/>
      <c r="D302" s="46"/>
      <c r="E302" s="45"/>
      <c r="G302" s="4" t="s">
        <v>86</v>
      </c>
      <c r="H302" s="180">
        <v>1000</v>
      </c>
      <c r="I302" s="180"/>
      <c r="J302" s="13"/>
      <c r="K302" s="5">
        <f t="shared" si="16"/>
        <v>1000</v>
      </c>
    </row>
    <row r="303" spans="2:11">
      <c r="B303" s="154" t="s">
        <v>87</v>
      </c>
      <c r="C303" s="155"/>
      <c r="D303" s="9" t="s">
        <v>88</v>
      </c>
      <c r="E303" s="14"/>
      <c r="G303" s="4" t="s">
        <v>56</v>
      </c>
      <c r="H303" s="180">
        <v>500</v>
      </c>
      <c r="I303" s="180"/>
      <c r="J303" s="13"/>
      <c r="K303" s="5">
        <f t="shared" si="16"/>
        <v>500</v>
      </c>
    </row>
    <row r="304" spans="2:11">
      <c r="B304" s="156"/>
      <c r="C304" s="157"/>
      <c r="D304" t="s">
        <v>89</v>
      </c>
      <c r="E304" s="15"/>
      <c r="G304" s="4" t="s">
        <v>90</v>
      </c>
      <c r="H304" s="180">
        <v>500</v>
      </c>
      <c r="I304" s="180"/>
      <c r="J304" s="13"/>
      <c r="K304" s="5">
        <f t="shared" si="16"/>
        <v>500</v>
      </c>
    </row>
    <row r="305" spans="2:11">
      <c r="B305" s="156"/>
      <c r="C305" s="157"/>
      <c r="D305" s="1" t="s">
        <v>91</v>
      </c>
      <c r="E305" s="15"/>
      <c r="G305" s="145" t="s">
        <v>58</v>
      </c>
      <c r="H305" s="146"/>
      <c r="I305" s="146"/>
      <c r="J305" s="146"/>
      <c r="K305" s="147"/>
    </row>
    <row r="306" spans="2:11">
      <c r="B306" s="158"/>
      <c r="C306" s="159"/>
      <c r="D306" s="7" t="s">
        <v>92</v>
      </c>
      <c r="E306" s="16"/>
      <c r="G306" s="4" t="s">
        <v>59</v>
      </c>
      <c r="H306" s="193">
        <f>600*E297</f>
        <v>0</v>
      </c>
      <c r="I306" s="193"/>
      <c r="J306" s="13"/>
      <c r="K306" s="5">
        <f t="shared" ref="K306:K316" si="17">H306-J306</f>
        <v>0</v>
      </c>
    </row>
    <row r="307" spans="2:11">
      <c r="B307" s="45"/>
      <c r="C307" s="45"/>
      <c r="D307" s="46"/>
      <c r="E307" s="45"/>
      <c r="G307" s="4" t="s">
        <v>60</v>
      </c>
      <c r="H307" s="193">
        <f>60*E300*E304</f>
        <v>0</v>
      </c>
      <c r="I307" s="193"/>
      <c r="J307" s="13"/>
      <c r="K307" s="5">
        <f t="shared" si="17"/>
        <v>0</v>
      </c>
    </row>
    <row r="308" spans="2:11" ht="18.75">
      <c r="B308" s="148" t="s">
        <v>93</v>
      </c>
      <c r="C308" s="149"/>
      <c r="D308" s="12" t="s">
        <v>94</v>
      </c>
      <c r="E308" s="18"/>
      <c r="G308" s="4" t="s">
        <v>61</v>
      </c>
      <c r="H308" s="193">
        <f>75*E300*E304</f>
        <v>0</v>
      </c>
      <c r="I308" s="193"/>
      <c r="J308" s="13"/>
      <c r="K308" s="5">
        <f t="shared" si="17"/>
        <v>0</v>
      </c>
    </row>
    <row r="309" spans="2:11">
      <c r="B309" s="45"/>
      <c r="C309" s="45"/>
      <c r="D309" s="46"/>
      <c r="E309" s="45"/>
      <c r="G309" s="4" t="s">
        <v>63</v>
      </c>
      <c r="H309" s="193">
        <f>100*E300*E304</f>
        <v>0</v>
      </c>
      <c r="I309" s="193"/>
      <c r="J309" s="13"/>
      <c r="K309" s="5">
        <f t="shared" si="17"/>
        <v>0</v>
      </c>
    </row>
    <row r="310" spans="2:11">
      <c r="B310" s="105" t="s">
        <v>95</v>
      </c>
      <c r="C310" s="106"/>
      <c r="D310" s="111" t="s">
        <v>96</v>
      </c>
      <c r="E310" s="112"/>
      <c r="G310" s="4" t="s">
        <v>64</v>
      </c>
      <c r="H310" s="180">
        <v>1500</v>
      </c>
      <c r="I310" s="180"/>
      <c r="J310" s="13"/>
      <c r="K310" s="5">
        <f t="shared" si="17"/>
        <v>1500</v>
      </c>
    </row>
    <row r="311" spans="2:11">
      <c r="B311" s="107"/>
      <c r="C311" s="108"/>
      <c r="D311" s="113"/>
      <c r="E311" s="114"/>
      <c r="G311" s="4" t="s">
        <v>65</v>
      </c>
      <c r="H311" s="193">
        <f>100*E297</f>
        <v>0</v>
      </c>
      <c r="I311" s="193"/>
      <c r="J311" s="13"/>
      <c r="K311" s="5">
        <f t="shared" si="17"/>
        <v>0</v>
      </c>
    </row>
    <row r="312" spans="2:11">
      <c r="B312" s="107"/>
      <c r="C312" s="108"/>
      <c r="D312" s="150"/>
      <c r="E312" s="151"/>
      <c r="G312" s="4" t="s">
        <v>66</v>
      </c>
      <c r="H312" s="193">
        <f>25*E300*(E303+E304)</f>
        <v>0</v>
      </c>
      <c r="I312" s="193"/>
      <c r="J312" s="13"/>
      <c r="K312" s="5">
        <f t="shared" si="17"/>
        <v>0</v>
      </c>
    </row>
    <row r="313" spans="2:11">
      <c r="B313" s="107"/>
      <c r="C313" s="108"/>
      <c r="D313" s="150"/>
      <c r="E313" s="151"/>
      <c r="G313" s="4" t="s">
        <v>67</v>
      </c>
      <c r="H313" s="180">
        <v>100</v>
      </c>
      <c r="I313" s="180"/>
      <c r="J313" s="13"/>
      <c r="K313" s="5">
        <f t="shared" si="17"/>
        <v>100</v>
      </c>
    </row>
    <row r="314" spans="2:11">
      <c r="B314" s="107"/>
      <c r="C314" s="108"/>
      <c r="D314" s="150"/>
      <c r="E314" s="151"/>
      <c r="G314" s="4" t="s">
        <v>68</v>
      </c>
      <c r="H314" s="180">
        <v>300</v>
      </c>
      <c r="I314" s="180"/>
      <c r="J314" s="13"/>
      <c r="K314" s="5">
        <f t="shared" si="17"/>
        <v>300</v>
      </c>
    </row>
    <row r="315" spans="2:11">
      <c r="B315" s="107"/>
      <c r="C315" s="108"/>
      <c r="D315" s="150"/>
      <c r="E315" s="151"/>
      <c r="G315" s="4" t="s">
        <v>69</v>
      </c>
      <c r="H315" s="193">
        <f>0.7*E306*E303</f>
        <v>0</v>
      </c>
      <c r="I315" s="193"/>
      <c r="J315" s="13"/>
      <c r="K315" s="5">
        <f t="shared" si="17"/>
        <v>0</v>
      </c>
    </row>
    <row r="316" spans="2:11">
      <c r="B316" s="107"/>
      <c r="C316" s="108"/>
      <c r="D316" s="150"/>
      <c r="E316" s="151"/>
      <c r="G316" s="4" t="s">
        <v>70</v>
      </c>
      <c r="H316" s="195">
        <f>0.36*E306*E305</f>
        <v>0</v>
      </c>
      <c r="I316" s="195"/>
      <c r="J316" s="13"/>
      <c r="K316" s="5">
        <f t="shared" si="17"/>
        <v>0</v>
      </c>
    </row>
    <row r="317" spans="2:11">
      <c r="B317" s="109"/>
      <c r="C317" s="110"/>
      <c r="D317" s="152"/>
      <c r="E317" s="153"/>
      <c r="G317" s="196" t="s">
        <v>71</v>
      </c>
      <c r="H317" s="197"/>
      <c r="I317" s="198">
        <f>SUM(J296:J304,J306:J316)</f>
        <v>0</v>
      </c>
      <c r="J317" s="198"/>
      <c r="K317" s="199"/>
    </row>
    <row r="318" spans="2:11" s="45" customFormat="1"/>
    <row r="319" spans="2:11">
      <c r="B319" s="137" t="s">
        <v>17</v>
      </c>
      <c r="C319" s="138"/>
      <c r="D319" s="138"/>
      <c r="E319" s="139"/>
      <c r="G319" s="140" t="s">
        <v>18</v>
      </c>
      <c r="H319" s="93"/>
      <c r="I319" s="93"/>
      <c r="J319" s="93"/>
      <c r="K319" s="94"/>
    </row>
    <row r="320" spans="2:11">
      <c r="B320" s="141" t="b">
        <v>0</v>
      </c>
      <c r="C320" s="142" t="s">
        <v>19</v>
      </c>
      <c r="D320" s="142"/>
      <c r="E320" s="143"/>
      <c r="G320" s="135" t="s">
        <v>20</v>
      </c>
      <c r="H320" s="28" t="b">
        <v>0</v>
      </c>
      <c r="I320" s="186" t="s">
        <v>21</v>
      </c>
      <c r="J320" s="186"/>
      <c r="K320" s="187"/>
    </row>
    <row r="321" spans="2:11">
      <c r="B321" s="129"/>
      <c r="C321" s="131"/>
      <c r="D321" s="131"/>
      <c r="E321" s="132"/>
      <c r="G321" s="135"/>
      <c r="H321" s="28" t="b">
        <v>0</v>
      </c>
      <c r="I321" s="188" t="s">
        <v>22</v>
      </c>
      <c r="J321" s="188"/>
      <c r="K321" s="189"/>
    </row>
    <row r="322" spans="2:11">
      <c r="B322" s="129" t="b">
        <v>0</v>
      </c>
      <c r="C322" s="131" t="s">
        <v>23</v>
      </c>
      <c r="D322" s="131"/>
      <c r="E322" s="132"/>
      <c r="G322" s="135" t="s">
        <v>24</v>
      </c>
      <c r="H322" s="28" t="b">
        <v>0</v>
      </c>
      <c r="I322" s="190" t="s">
        <v>25</v>
      </c>
      <c r="J322" s="190"/>
      <c r="K322" s="191"/>
    </row>
    <row r="323" spans="2:11">
      <c r="B323" s="129"/>
      <c r="C323" s="131"/>
      <c r="D323" s="131"/>
      <c r="E323" s="132"/>
      <c r="G323" s="135"/>
      <c r="H323" s="28" t="b">
        <v>0</v>
      </c>
      <c r="I323" s="190" t="s">
        <v>26</v>
      </c>
      <c r="J323" s="190"/>
      <c r="K323" s="191"/>
    </row>
    <row r="324" spans="2:11">
      <c r="B324" s="129"/>
      <c r="C324" s="131"/>
      <c r="D324" s="131"/>
      <c r="E324" s="132"/>
      <c r="G324" s="135" t="s">
        <v>27</v>
      </c>
      <c r="H324" s="28" t="b">
        <v>0</v>
      </c>
      <c r="I324" s="190" t="s">
        <v>28</v>
      </c>
      <c r="J324" s="190"/>
      <c r="K324" s="191"/>
    </row>
    <row r="325" spans="2:11">
      <c r="B325" s="129" t="b">
        <v>0</v>
      </c>
      <c r="C325" s="131" t="s">
        <v>29</v>
      </c>
      <c r="D325" s="131"/>
      <c r="E325" s="132"/>
      <c r="G325" s="135"/>
      <c r="H325" s="28" t="b">
        <v>0</v>
      </c>
      <c r="I325" s="190" t="s">
        <v>30</v>
      </c>
      <c r="J325" s="190"/>
      <c r="K325" s="191"/>
    </row>
    <row r="326" spans="2:11">
      <c r="B326" s="129"/>
      <c r="C326" s="131"/>
      <c r="D326" s="131"/>
      <c r="E326" s="132"/>
      <c r="G326" s="135" t="s">
        <v>31</v>
      </c>
      <c r="H326" s="28" t="b">
        <v>0</v>
      </c>
      <c r="I326" s="190" t="s">
        <v>72</v>
      </c>
      <c r="J326" s="190"/>
      <c r="K326" s="191"/>
    </row>
    <row r="327" spans="2:11">
      <c r="B327" s="129"/>
      <c r="C327" s="131"/>
      <c r="D327" s="131"/>
      <c r="E327" s="132"/>
      <c r="G327" s="135"/>
      <c r="H327" s="28" t="b">
        <v>0</v>
      </c>
      <c r="I327" s="190" t="s">
        <v>33</v>
      </c>
      <c r="J327" s="190"/>
      <c r="K327" s="191"/>
    </row>
    <row r="328" spans="2:11">
      <c r="B328" s="129" t="b">
        <v>0</v>
      </c>
      <c r="C328" s="131" t="s">
        <v>34</v>
      </c>
      <c r="D328" s="131"/>
      <c r="E328" s="132"/>
      <c r="G328" s="135" t="s">
        <v>35</v>
      </c>
      <c r="H328" s="28" t="b">
        <v>0</v>
      </c>
      <c r="I328" s="190" t="s">
        <v>36</v>
      </c>
      <c r="J328" s="190"/>
      <c r="K328" s="191"/>
    </row>
    <row r="329" spans="2:11">
      <c r="B329" s="130"/>
      <c r="C329" s="133"/>
      <c r="D329" s="133"/>
      <c r="E329" s="134"/>
      <c r="G329" s="136"/>
      <c r="H329" s="29" t="b">
        <v>0</v>
      </c>
      <c r="I329" s="181" t="s">
        <v>37</v>
      </c>
      <c r="J329" s="181"/>
      <c r="K329" s="192"/>
    </row>
    <row r="330" spans="2:11" s="45" customFormat="1">
      <c r="D330" s="46"/>
    </row>
    <row r="331" spans="2:11">
      <c r="B331" s="160" t="s">
        <v>105</v>
      </c>
      <c r="C331" s="161"/>
      <c r="D331" s="9" t="s">
        <v>76</v>
      </c>
      <c r="E331" s="14"/>
      <c r="G331" s="19" t="s">
        <v>44</v>
      </c>
      <c r="H331" s="166" t="s">
        <v>77</v>
      </c>
      <c r="I331" s="166"/>
      <c r="J331" s="20" t="s">
        <v>46</v>
      </c>
      <c r="K331" s="21" t="s">
        <v>47</v>
      </c>
    </row>
    <row r="332" spans="2:11">
      <c r="B332" s="162"/>
      <c r="C332" s="163"/>
      <c r="D332" t="s">
        <v>78</v>
      </c>
      <c r="E332" s="15"/>
      <c r="G332" s="4" t="s">
        <v>48</v>
      </c>
      <c r="H332" s="180">
        <v>1000</v>
      </c>
      <c r="I332" s="180"/>
      <c r="J332" s="13"/>
      <c r="K332" s="5">
        <f t="shared" ref="K332:K340" si="18">H332-J332</f>
        <v>1000</v>
      </c>
    </row>
    <row r="333" spans="2:11">
      <c r="B333" s="162"/>
      <c r="C333" s="163"/>
      <c r="D333" t="s">
        <v>79</v>
      </c>
      <c r="E333" s="15"/>
      <c r="G333" s="4" t="s">
        <v>80</v>
      </c>
      <c r="H333" s="180">
        <v>1000</v>
      </c>
      <c r="I333" s="180"/>
      <c r="J333" s="13"/>
      <c r="K333" s="5">
        <f t="shared" si="18"/>
        <v>1000</v>
      </c>
    </row>
    <row r="334" spans="2:11">
      <c r="B334" s="162"/>
      <c r="C334" s="163"/>
      <c r="D334" s="1" t="s">
        <v>81</v>
      </c>
      <c r="E334" s="17"/>
      <c r="G334" s="4" t="s">
        <v>50</v>
      </c>
      <c r="H334" s="193">
        <f>75*E332*E337</f>
        <v>0</v>
      </c>
      <c r="I334" s="193"/>
      <c r="J334" s="13"/>
      <c r="K334" s="5">
        <f t="shared" si="18"/>
        <v>0</v>
      </c>
    </row>
    <row r="335" spans="2:11">
      <c r="B335" s="162"/>
      <c r="C335" s="163"/>
      <c r="D335" s="1" t="s">
        <v>82</v>
      </c>
      <c r="E335" s="17"/>
      <c r="G335" s="4" t="s">
        <v>83</v>
      </c>
      <c r="H335" s="193">
        <f>500*E344</f>
        <v>0</v>
      </c>
      <c r="I335" s="193"/>
      <c r="J335" s="13"/>
      <c r="K335" s="5">
        <f t="shared" si="18"/>
        <v>0</v>
      </c>
    </row>
    <row r="336" spans="2:11">
      <c r="B336" s="162"/>
      <c r="C336" s="163"/>
      <c r="D336" t="s">
        <v>84</v>
      </c>
      <c r="E336" s="11">
        <f>(_xlfn.DAYS(E335,E334))+1</f>
        <v>1</v>
      </c>
      <c r="G336" s="4" t="s">
        <v>53</v>
      </c>
      <c r="H336" s="193">
        <f>600*E332</f>
        <v>0</v>
      </c>
      <c r="I336" s="193"/>
      <c r="J336" s="13"/>
      <c r="K336" s="5">
        <f t="shared" si="18"/>
        <v>0</v>
      </c>
    </row>
    <row r="337" spans="2:11">
      <c r="B337" s="164"/>
      <c r="C337" s="165"/>
      <c r="D337" s="7" t="s">
        <v>85</v>
      </c>
      <c r="E337" s="10">
        <f>_xlfn.DAYS(E335,E334)</f>
        <v>0</v>
      </c>
      <c r="G337" s="4" t="s">
        <v>54</v>
      </c>
      <c r="H337" s="194">
        <v>1000</v>
      </c>
      <c r="I337" s="194"/>
      <c r="J337" s="13"/>
      <c r="K337" s="5">
        <f t="shared" si="18"/>
        <v>1000</v>
      </c>
    </row>
    <row r="338" spans="2:11">
      <c r="B338" s="45"/>
      <c r="C338" s="45"/>
      <c r="D338" s="46"/>
      <c r="E338" s="45"/>
      <c r="G338" s="4" t="s">
        <v>86</v>
      </c>
      <c r="H338" s="180">
        <v>1000</v>
      </c>
      <c r="I338" s="180"/>
      <c r="J338" s="13"/>
      <c r="K338" s="5">
        <f t="shared" si="18"/>
        <v>1000</v>
      </c>
    </row>
    <row r="339" spans="2:11">
      <c r="B339" s="154" t="s">
        <v>87</v>
      </c>
      <c r="C339" s="155"/>
      <c r="D339" s="9" t="s">
        <v>88</v>
      </c>
      <c r="E339" s="14"/>
      <c r="G339" s="4" t="s">
        <v>56</v>
      </c>
      <c r="H339" s="180">
        <v>500</v>
      </c>
      <c r="I339" s="180"/>
      <c r="J339" s="13"/>
      <c r="K339" s="5">
        <f t="shared" si="18"/>
        <v>500</v>
      </c>
    </row>
    <row r="340" spans="2:11">
      <c r="B340" s="156"/>
      <c r="C340" s="157"/>
      <c r="D340" t="s">
        <v>89</v>
      </c>
      <c r="E340" s="15"/>
      <c r="G340" s="4" t="s">
        <v>90</v>
      </c>
      <c r="H340" s="180">
        <v>500</v>
      </c>
      <c r="I340" s="180"/>
      <c r="J340" s="13"/>
      <c r="K340" s="5">
        <f t="shared" si="18"/>
        <v>500</v>
      </c>
    </row>
    <row r="341" spans="2:11">
      <c r="B341" s="156"/>
      <c r="C341" s="157"/>
      <c r="D341" s="1" t="s">
        <v>91</v>
      </c>
      <c r="E341" s="15"/>
      <c r="G341" s="145" t="s">
        <v>58</v>
      </c>
      <c r="H341" s="146"/>
      <c r="I341" s="146"/>
      <c r="J341" s="146"/>
      <c r="K341" s="147"/>
    </row>
    <row r="342" spans="2:11">
      <c r="B342" s="158"/>
      <c r="C342" s="159"/>
      <c r="D342" s="7" t="s">
        <v>92</v>
      </c>
      <c r="E342" s="16"/>
      <c r="G342" s="4" t="s">
        <v>59</v>
      </c>
      <c r="H342" s="193">
        <f>600*E333</f>
        <v>0</v>
      </c>
      <c r="I342" s="193"/>
      <c r="J342" s="13"/>
      <c r="K342" s="5">
        <f t="shared" ref="K342:K352" si="19">H342-J342</f>
        <v>0</v>
      </c>
    </row>
    <row r="343" spans="2:11">
      <c r="B343" s="45"/>
      <c r="C343" s="45"/>
      <c r="D343" s="46"/>
      <c r="E343" s="45"/>
      <c r="G343" s="4" t="s">
        <v>60</v>
      </c>
      <c r="H343" s="193">
        <f>60*E336*E340</f>
        <v>0</v>
      </c>
      <c r="I343" s="193"/>
      <c r="J343" s="13"/>
      <c r="K343" s="5">
        <f t="shared" si="19"/>
        <v>0</v>
      </c>
    </row>
    <row r="344" spans="2:11" ht="18.75">
      <c r="B344" s="148" t="s">
        <v>93</v>
      </c>
      <c r="C344" s="149"/>
      <c r="D344" s="12" t="s">
        <v>94</v>
      </c>
      <c r="E344" s="18"/>
      <c r="G344" s="4" t="s">
        <v>61</v>
      </c>
      <c r="H344" s="193">
        <f>75*E336*E340</f>
        <v>0</v>
      </c>
      <c r="I344" s="193"/>
      <c r="J344" s="13"/>
      <c r="K344" s="5">
        <f t="shared" si="19"/>
        <v>0</v>
      </c>
    </row>
    <row r="345" spans="2:11">
      <c r="B345" s="45"/>
      <c r="C345" s="45"/>
      <c r="D345" s="46"/>
      <c r="E345" s="45"/>
      <c r="G345" s="4" t="s">
        <v>63</v>
      </c>
      <c r="H345" s="193">
        <f>100*E336*E340</f>
        <v>0</v>
      </c>
      <c r="I345" s="193"/>
      <c r="J345" s="13"/>
      <c r="K345" s="5">
        <f t="shared" si="19"/>
        <v>0</v>
      </c>
    </row>
    <row r="346" spans="2:11">
      <c r="B346" s="105" t="s">
        <v>95</v>
      </c>
      <c r="C346" s="106"/>
      <c r="D346" s="111" t="s">
        <v>96</v>
      </c>
      <c r="E346" s="112"/>
      <c r="G346" s="4" t="s">
        <v>64</v>
      </c>
      <c r="H346" s="180">
        <v>1500</v>
      </c>
      <c r="I346" s="180"/>
      <c r="J346" s="13"/>
      <c r="K346" s="5">
        <f t="shared" si="19"/>
        <v>1500</v>
      </c>
    </row>
    <row r="347" spans="2:11">
      <c r="B347" s="107"/>
      <c r="C347" s="108"/>
      <c r="D347" s="113"/>
      <c r="E347" s="114"/>
      <c r="G347" s="4" t="s">
        <v>65</v>
      </c>
      <c r="H347" s="193">
        <f>100*E333</f>
        <v>0</v>
      </c>
      <c r="I347" s="193"/>
      <c r="J347" s="13"/>
      <c r="K347" s="5">
        <f t="shared" si="19"/>
        <v>0</v>
      </c>
    </row>
    <row r="348" spans="2:11">
      <c r="B348" s="107"/>
      <c r="C348" s="108"/>
      <c r="D348" s="150"/>
      <c r="E348" s="151"/>
      <c r="G348" s="4" t="s">
        <v>66</v>
      </c>
      <c r="H348" s="193">
        <f>25*E336*(E339+E340)</f>
        <v>0</v>
      </c>
      <c r="I348" s="193"/>
      <c r="J348" s="13"/>
      <c r="K348" s="5">
        <f t="shared" si="19"/>
        <v>0</v>
      </c>
    </row>
    <row r="349" spans="2:11">
      <c r="B349" s="107"/>
      <c r="C349" s="108"/>
      <c r="D349" s="150"/>
      <c r="E349" s="151"/>
      <c r="G349" s="4" t="s">
        <v>67</v>
      </c>
      <c r="H349" s="180">
        <v>100</v>
      </c>
      <c r="I349" s="180"/>
      <c r="J349" s="13"/>
      <c r="K349" s="5">
        <f t="shared" si="19"/>
        <v>100</v>
      </c>
    </row>
    <row r="350" spans="2:11">
      <c r="B350" s="107"/>
      <c r="C350" s="108"/>
      <c r="D350" s="150"/>
      <c r="E350" s="151"/>
      <c r="G350" s="4" t="s">
        <v>68</v>
      </c>
      <c r="H350" s="180">
        <v>300</v>
      </c>
      <c r="I350" s="180"/>
      <c r="J350" s="13"/>
      <c r="K350" s="5">
        <f t="shared" si="19"/>
        <v>300</v>
      </c>
    </row>
    <row r="351" spans="2:11">
      <c r="B351" s="107"/>
      <c r="C351" s="108"/>
      <c r="D351" s="150"/>
      <c r="E351" s="151"/>
      <c r="G351" s="4" t="s">
        <v>69</v>
      </c>
      <c r="H351" s="193">
        <f>0.7*E342*E339</f>
        <v>0</v>
      </c>
      <c r="I351" s="193"/>
      <c r="J351" s="13"/>
      <c r="K351" s="5">
        <f t="shared" si="19"/>
        <v>0</v>
      </c>
    </row>
    <row r="352" spans="2:11">
      <c r="B352" s="107"/>
      <c r="C352" s="108"/>
      <c r="D352" s="150"/>
      <c r="E352" s="151"/>
      <c r="G352" s="4" t="s">
        <v>70</v>
      </c>
      <c r="H352" s="195">
        <f>0.36*E342*E341</f>
        <v>0</v>
      </c>
      <c r="I352" s="195"/>
      <c r="J352" s="13"/>
      <c r="K352" s="5">
        <f t="shared" si="19"/>
        <v>0</v>
      </c>
    </row>
    <row r="353" spans="2:11">
      <c r="B353" s="109"/>
      <c r="C353" s="110"/>
      <c r="D353" s="152"/>
      <c r="E353" s="153"/>
      <c r="G353" s="196" t="s">
        <v>71</v>
      </c>
      <c r="H353" s="197"/>
      <c r="I353" s="198">
        <f>SUM(J332:J340,J342:J352)</f>
        <v>0</v>
      </c>
      <c r="J353" s="198"/>
      <c r="K353" s="199"/>
    </row>
    <row r="354" spans="2:11" s="45" customFormat="1"/>
    <row r="355" spans="2:11">
      <c r="B355" s="137" t="s">
        <v>17</v>
      </c>
      <c r="C355" s="138"/>
      <c r="D355" s="138"/>
      <c r="E355" s="139"/>
      <c r="G355" s="140" t="s">
        <v>18</v>
      </c>
      <c r="H355" s="93"/>
      <c r="I355" s="93"/>
      <c r="J355" s="93"/>
      <c r="K355" s="94"/>
    </row>
    <row r="356" spans="2:11">
      <c r="B356" s="141" t="b">
        <v>0</v>
      </c>
      <c r="C356" s="142" t="s">
        <v>19</v>
      </c>
      <c r="D356" s="142"/>
      <c r="E356" s="143"/>
      <c r="G356" s="135" t="s">
        <v>20</v>
      </c>
      <c r="H356" s="28" t="b">
        <v>0</v>
      </c>
      <c r="I356" s="186" t="s">
        <v>21</v>
      </c>
      <c r="J356" s="186"/>
      <c r="K356" s="187"/>
    </row>
    <row r="357" spans="2:11">
      <c r="B357" s="129"/>
      <c r="C357" s="131"/>
      <c r="D357" s="131"/>
      <c r="E357" s="132"/>
      <c r="G357" s="135"/>
      <c r="H357" s="28" t="b">
        <v>0</v>
      </c>
      <c r="I357" s="188" t="s">
        <v>22</v>
      </c>
      <c r="J357" s="188"/>
      <c r="K357" s="189"/>
    </row>
    <row r="358" spans="2:11">
      <c r="B358" s="129" t="b">
        <v>0</v>
      </c>
      <c r="C358" s="131" t="s">
        <v>23</v>
      </c>
      <c r="D358" s="131"/>
      <c r="E358" s="132"/>
      <c r="G358" s="135" t="s">
        <v>24</v>
      </c>
      <c r="H358" s="28" t="b">
        <v>0</v>
      </c>
      <c r="I358" s="190" t="s">
        <v>25</v>
      </c>
      <c r="J358" s="190"/>
      <c r="K358" s="191"/>
    </row>
    <row r="359" spans="2:11">
      <c r="B359" s="129"/>
      <c r="C359" s="131"/>
      <c r="D359" s="131"/>
      <c r="E359" s="132"/>
      <c r="G359" s="135"/>
      <c r="H359" s="28" t="b">
        <v>0</v>
      </c>
      <c r="I359" s="190" t="s">
        <v>26</v>
      </c>
      <c r="J359" s="190"/>
      <c r="K359" s="191"/>
    </row>
    <row r="360" spans="2:11">
      <c r="B360" s="129"/>
      <c r="C360" s="131"/>
      <c r="D360" s="131"/>
      <c r="E360" s="132"/>
      <c r="G360" s="135" t="s">
        <v>27</v>
      </c>
      <c r="H360" s="28" t="b">
        <v>0</v>
      </c>
      <c r="I360" s="190" t="s">
        <v>28</v>
      </c>
      <c r="J360" s="190"/>
      <c r="K360" s="191"/>
    </row>
    <row r="361" spans="2:11">
      <c r="B361" s="129" t="b">
        <v>0</v>
      </c>
      <c r="C361" s="131" t="s">
        <v>29</v>
      </c>
      <c r="D361" s="131"/>
      <c r="E361" s="132"/>
      <c r="G361" s="135"/>
      <c r="H361" s="28" t="b">
        <v>0</v>
      </c>
      <c r="I361" s="190" t="s">
        <v>30</v>
      </c>
      <c r="J361" s="190"/>
      <c r="K361" s="191"/>
    </row>
    <row r="362" spans="2:11">
      <c r="B362" s="129"/>
      <c r="C362" s="131"/>
      <c r="D362" s="131"/>
      <c r="E362" s="132"/>
      <c r="G362" s="135" t="s">
        <v>31</v>
      </c>
      <c r="H362" s="28" t="b">
        <v>0</v>
      </c>
      <c r="I362" s="190" t="s">
        <v>72</v>
      </c>
      <c r="J362" s="190"/>
      <c r="K362" s="191"/>
    </row>
    <row r="363" spans="2:11">
      <c r="B363" s="129"/>
      <c r="C363" s="131"/>
      <c r="D363" s="131"/>
      <c r="E363" s="132"/>
      <c r="G363" s="135"/>
      <c r="H363" s="28" t="b">
        <v>0</v>
      </c>
      <c r="I363" s="190" t="s">
        <v>33</v>
      </c>
      <c r="J363" s="190"/>
      <c r="K363" s="191"/>
    </row>
    <row r="364" spans="2:11">
      <c r="B364" s="129" t="b">
        <v>0</v>
      </c>
      <c r="C364" s="131" t="s">
        <v>34</v>
      </c>
      <c r="D364" s="131"/>
      <c r="E364" s="132"/>
      <c r="G364" s="135" t="s">
        <v>35</v>
      </c>
      <c r="H364" s="28" t="b">
        <v>0</v>
      </c>
      <c r="I364" s="190" t="s">
        <v>36</v>
      </c>
      <c r="J364" s="190"/>
      <c r="K364" s="191"/>
    </row>
    <row r="365" spans="2:11">
      <c r="B365" s="130"/>
      <c r="C365" s="133"/>
      <c r="D365" s="133"/>
      <c r="E365" s="134"/>
      <c r="G365" s="136"/>
      <c r="H365" s="29" t="b">
        <v>0</v>
      </c>
      <c r="I365" s="181" t="s">
        <v>37</v>
      </c>
      <c r="J365" s="181"/>
      <c r="K365" s="192"/>
    </row>
    <row r="366" spans="2:11" s="45" customFormat="1">
      <c r="D366" s="46"/>
    </row>
  </sheetData>
  <sheetProtection algorithmName="SHA-512" hashValue="xC2sBVjXc6q/+Ksw73CvZeSFwUaPqjr8YySJ1N30p9qzERpliBkIKFQG/lncbaOuKAMcnhY3PKuOE7DoiKjf+Q==" saltValue="XxpX7LbNn7iQcpD8J1udVQ==" spinCount="100000" sheet="1" objects="1" scenarios="1"/>
  <protectedRanges>
    <protectedRange sqref="E7:E11 E15:E18 E20 D24:E29 J8:J16 J18:J28 B32:B41 H32:H41" name="Event 1"/>
    <protectedRange sqref="E43:E47 E51:E54 E56 D60:E65 J44:J52 J54:J64 B68:B77 H68:H77" name="Event 2"/>
    <protectedRange sqref="E79:E83 E87:E90 E92 D96:E101 J80:J88 J90:J100 B104:B113 H104:H113" name="Event 3"/>
    <protectedRange sqref="E115:E119 E123:E126 E128 D132:E137 J116:J124 J126:J136 B140:B149 H140:H149" name="Event 4"/>
    <protectedRange sqref="E83 E151:E155 E159:E162 E164 D168:E173 J152:J160 J162:J172 B176:B185 H176:H185" name="Event 5"/>
    <protectedRange sqref="E83 E187:E191 E195:E198 E200 D204:E209 J188:J196 J198:J208 B212:B221 H212:H221" name="Event 6"/>
    <protectedRange sqref="E83 E223:E227 E231:E234 E236 D240:E245 J224:J232 J234:J244 B248:B257 H248:H257" name="Event 7"/>
    <protectedRange sqref="E83 E259:E263 E267:E270 E272 D276:E281 J260:J268 J270:J280 B284:B293 H284:H293" name="Event 8"/>
    <protectedRange sqref="E83 E295:E299 E303:E306 E308 D312:E317 J296:J304 J306:J316 B320:B329 H320:H329" name="Event 9"/>
    <protectedRange sqref="E83 E331:E335 E339:E342 E344 D348:E353 J332:J340 J342:J352 B356:B365 H356:H365" name="Event 10"/>
  </protectedRanges>
  <customSheetViews>
    <customSheetView guid="{D0FA48E2-894F-44A5-BF2F-B5670C9CACDC}" showPageBreaks="1" topLeftCell="A344">
      <selection activeCell="B1" sqref="B1:K365"/>
      <pageMargins left="0" right="0" top="0" bottom="0" header="0" footer="0"/>
      <pageSetup orientation="portrait" r:id="rId1"/>
    </customSheetView>
  </customSheetViews>
  <mergeCells count="554">
    <mergeCell ref="C37:E39"/>
    <mergeCell ref="B37:B39"/>
    <mergeCell ref="B40:B41"/>
    <mergeCell ref="C40:E41"/>
    <mergeCell ref="B34:B36"/>
    <mergeCell ref="B32:B33"/>
    <mergeCell ref="C32:E33"/>
    <mergeCell ref="C34:E36"/>
    <mergeCell ref="B22:C29"/>
    <mergeCell ref="D22:E23"/>
    <mergeCell ref="D24:E29"/>
    <mergeCell ref="G17:K17"/>
    <mergeCell ref="H26:I26"/>
    <mergeCell ref="H27:I27"/>
    <mergeCell ref="H28:I28"/>
    <mergeCell ref="H22:I22"/>
    <mergeCell ref="B20:C20"/>
    <mergeCell ref="B15:C18"/>
    <mergeCell ref="B7:C13"/>
    <mergeCell ref="B31:E31"/>
    <mergeCell ref="G40:G41"/>
    <mergeCell ref="I32:K32"/>
    <mergeCell ref="I33:K33"/>
    <mergeCell ref="I34:K34"/>
    <mergeCell ref="G29:H29"/>
    <mergeCell ref="I41:K41"/>
    <mergeCell ref="I38:K38"/>
    <mergeCell ref="I39:K39"/>
    <mergeCell ref="G31:K31"/>
    <mergeCell ref="G32:G33"/>
    <mergeCell ref="G34:G35"/>
    <mergeCell ref="G36:G37"/>
    <mergeCell ref="G38:G39"/>
    <mergeCell ref="I29:K29"/>
    <mergeCell ref="I40:K40"/>
    <mergeCell ref="B1:E2"/>
    <mergeCell ref="B3:E5"/>
    <mergeCell ref="I35:K35"/>
    <mergeCell ref="I36:K36"/>
    <mergeCell ref="I37:K37"/>
    <mergeCell ref="H11:I11"/>
    <mergeCell ref="H12:I12"/>
    <mergeCell ref="H13:I13"/>
    <mergeCell ref="H14:I14"/>
    <mergeCell ref="H15:I15"/>
    <mergeCell ref="G1:K2"/>
    <mergeCell ref="G3:K5"/>
    <mergeCell ref="H8:I8"/>
    <mergeCell ref="H9:I9"/>
    <mergeCell ref="H10:I10"/>
    <mergeCell ref="H7:I7"/>
    <mergeCell ref="H16:I16"/>
    <mergeCell ref="H18:I18"/>
    <mergeCell ref="H19:I19"/>
    <mergeCell ref="H20:I20"/>
    <mergeCell ref="H21:I21"/>
    <mergeCell ref="H23:I23"/>
    <mergeCell ref="H24:I24"/>
    <mergeCell ref="H25:I25"/>
    <mergeCell ref="H50:I50"/>
    <mergeCell ref="B51:C54"/>
    <mergeCell ref="H51:I51"/>
    <mergeCell ref="H52:I52"/>
    <mergeCell ref="G53:K53"/>
    <mergeCell ref="H54:I54"/>
    <mergeCell ref="B43:C49"/>
    <mergeCell ref="H43:I43"/>
    <mergeCell ref="H44:I44"/>
    <mergeCell ref="H45:I45"/>
    <mergeCell ref="H46:I46"/>
    <mergeCell ref="H47:I47"/>
    <mergeCell ref="H48:I48"/>
    <mergeCell ref="H49:I49"/>
    <mergeCell ref="B67:E67"/>
    <mergeCell ref="G67:K67"/>
    <mergeCell ref="B68:B69"/>
    <mergeCell ref="C68:E69"/>
    <mergeCell ref="G68:G69"/>
    <mergeCell ref="I68:K68"/>
    <mergeCell ref="I69:K69"/>
    <mergeCell ref="H55:I55"/>
    <mergeCell ref="B56:C56"/>
    <mergeCell ref="H56:I56"/>
    <mergeCell ref="H57:I57"/>
    <mergeCell ref="B58:C65"/>
    <mergeCell ref="D58:E59"/>
    <mergeCell ref="H58:I58"/>
    <mergeCell ref="H59:I59"/>
    <mergeCell ref="D60:E65"/>
    <mergeCell ref="H60:I60"/>
    <mergeCell ref="H61:I61"/>
    <mergeCell ref="H62:I62"/>
    <mergeCell ref="H63:I63"/>
    <mergeCell ref="H64:I64"/>
    <mergeCell ref="G65:H65"/>
    <mergeCell ref="I65:K65"/>
    <mergeCell ref="B76:B77"/>
    <mergeCell ref="C76:E77"/>
    <mergeCell ref="G76:G77"/>
    <mergeCell ref="I76:K76"/>
    <mergeCell ref="I77:K77"/>
    <mergeCell ref="B70:B72"/>
    <mergeCell ref="C70:E72"/>
    <mergeCell ref="G70:G71"/>
    <mergeCell ref="I70:K70"/>
    <mergeCell ref="I71:K71"/>
    <mergeCell ref="G72:G73"/>
    <mergeCell ref="I72:K72"/>
    <mergeCell ref="B73:B75"/>
    <mergeCell ref="C73:E75"/>
    <mergeCell ref="I73:K73"/>
    <mergeCell ref="G74:G75"/>
    <mergeCell ref="I74:K74"/>
    <mergeCell ref="I75:K75"/>
    <mergeCell ref="H86:I86"/>
    <mergeCell ref="B87:C90"/>
    <mergeCell ref="H87:I87"/>
    <mergeCell ref="H88:I88"/>
    <mergeCell ref="G89:K89"/>
    <mergeCell ref="H90:I90"/>
    <mergeCell ref="B79:C85"/>
    <mergeCell ref="H79:I79"/>
    <mergeCell ref="H80:I80"/>
    <mergeCell ref="H81:I81"/>
    <mergeCell ref="H82:I82"/>
    <mergeCell ref="H83:I83"/>
    <mergeCell ref="H84:I84"/>
    <mergeCell ref="H85:I85"/>
    <mergeCell ref="B103:E103"/>
    <mergeCell ref="G103:K103"/>
    <mergeCell ref="B104:B105"/>
    <mergeCell ref="C104:E105"/>
    <mergeCell ref="G104:G105"/>
    <mergeCell ref="I104:K104"/>
    <mergeCell ref="I105:K105"/>
    <mergeCell ref="H91:I91"/>
    <mergeCell ref="B92:C92"/>
    <mergeCell ref="H92:I92"/>
    <mergeCell ref="H93:I93"/>
    <mergeCell ref="B94:C101"/>
    <mergeCell ref="D94:E95"/>
    <mergeCell ref="H94:I94"/>
    <mergeCell ref="H95:I95"/>
    <mergeCell ref="D96:E101"/>
    <mergeCell ref="H96:I96"/>
    <mergeCell ref="H97:I97"/>
    <mergeCell ref="H98:I98"/>
    <mergeCell ref="H99:I99"/>
    <mergeCell ref="H100:I100"/>
    <mergeCell ref="G101:H101"/>
    <mergeCell ref="I101:K101"/>
    <mergeCell ref="B112:B113"/>
    <mergeCell ref="C112:E113"/>
    <mergeCell ref="G112:G113"/>
    <mergeCell ref="I112:K112"/>
    <mergeCell ref="I113:K113"/>
    <mergeCell ref="B106:B108"/>
    <mergeCell ref="C106:E108"/>
    <mergeCell ref="G106:G107"/>
    <mergeCell ref="I106:K106"/>
    <mergeCell ref="I107:K107"/>
    <mergeCell ref="G108:G109"/>
    <mergeCell ref="I108:K108"/>
    <mergeCell ref="B109:B111"/>
    <mergeCell ref="C109:E111"/>
    <mergeCell ref="I109:K109"/>
    <mergeCell ref="G110:G111"/>
    <mergeCell ref="I110:K110"/>
    <mergeCell ref="I111:K111"/>
    <mergeCell ref="H122:I122"/>
    <mergeCell ref="B123:C126"/>
    <mergeCell ref="H123:I123"/>
    <mergeCell ref="H124:I124"/>
    <mergeCell ref="G125:K125"/>
    <mergeCell ref="H126:I126"/>
    <mergeCell ref="B115:C121"/>
    <mergeCell ref="H115:I115"/>
    <mergeCell ref="H116:I116"/>
    <mergeCell ref="H117:I117"/>
    <mergeCell ref="H118:I118"/>
    <mergeCell ref="H119:I119"/>
    <mergeCell ref="H120:I120"/>
    <mergeCell ref="H121:I121"/>
    <mergeCell ref="B139:E139"/>
    <mergeCell ref="G139:K139"/>
    <mergeCell ref="B140:B141"/>
    <mergeCell ref="C140:E141"/>
    <mergeCell ref="G140:G141"/>
    <mergeCell ref="I140:K140"/>
    <mergeCell ref="I141:K141"/>
    <mergeCell ref="H127:I127"/>
    <mergeCell ref="B128:C128"/>
    <mergeCell ref="H128:I128"/>
    <mergeCell ref="H129:I129"/>
    <mergeCell ref="B130:C137"/>
    <mergeCell ref="D130:E131"/>
    <mergeCell ref="H130:I130"/>
    <mergeCell ref="H131:I131"/>
    <mergeCell ref="D132:E137"/>
    <mergeCell ref="H132:I132"/>
    <mergeCell ref="H133:I133"/>
    <mergeCell ref="H134:I134"/>
    <mergeCell ref="H135:I135"/>
    <mergeCell ref="H136:I136"/>
    <mergeCell ref="G137:H137"/>
    <mergeCell ref="I137:K137"/>
    <mergeCell ref="B148:B149"/>
    <mergeCell ref="C148:E149"/>
    <mergeCell ref="G148:G149"/>
    <mergeCell ref="I148:K148"/>
    <mergeCell ref="I149:K149"/>
    <mergeCell ref="B142:B144"/>
    <mergeCell ref="C142:E144"/>
    <mergeCell ref="G142:G143"/>
    <mergeCell ref="I142:K142"/>
    <mergeCell ref="I143:K143"/>
    <mergeCell ref="G144:G145"/>
    <mergeCell ref="I144:K144"/>
    <mergeCell ref="B145:B147"/>
    <mergeCell ref="C145:E147"/>
    <mergeCell ref="I145:K145"/>
    <mergeCell ref="G146:G147"/>
    <mergeCell ref="I146:K146"/>
    <mergeCell ref="I147:K147"/>
    <mergeCell ref="H158:I158"/>
    <mergeCell ref="B159:C162"/>
    <mergeCell ref="H159:I159"/>
    <mergeCell ref="H160:I160"/>
    <mergeCell ref="G161:K161"/>
    <mergeCell ref="H162:I162"/>
    <mergeCell ref="B151:C157"/>
    <mergeCell ref="H151:I151"/>
    <mergeCell ref="H152:I152"/>
    <mergeCell ref="H153:I153"/>
    <mergeCell ref="H154:I154"/>
    <mergeCell ref="H155:I155"/>
    <mergeCell ref="H156:I156"/>
    <mergeCell ref="H157:I157"/>
    <mergeCell ref="B175:E175"/>
    <mergeCell ref="G175:K175"/>
    <mergeCell ref="B176:B177"/>
    <mergeCell ref="C176:E177"/>
    <mergeCell ref="G176:G177"/>
    <mergeCell ref="I176:K176"/>
    <mergeCell ref="I177:K177"/>
    <mergeCell ref="H163:I163"/>
    <mergeCell ref="B164:C164"/>
    <mergeCell ref="H164:I164"/>
    <mergeCell ref="H165:I165"/>
    <mergeCell ref="B166:C173"/>
    <mergeCell ref="D166:E167"/>
    <mergeCell ref="H166:I166"/>
    <mergeCell ref="H167:I167"/>
    <mergeCell ref="D168:E173"/>
    <mergeCell ref="H168:I168"/>
    <mergeCell ref="H169:I169"/>
    <mergeCell ref="H170:I170"/>
    <mergeCell ref="H171:I171"/>
    <mergeCell ref="H172:I172"/>
    <mergeCell ref="G173:H173"/>
    <mergeCell ref="I173:K173"/>
    <mergeCell ref="B184:B185"/>
    <mergeCell ref="C184:E185"/>
    <mergeCell ref="G184:G185"/>
    <mergeCell ref="I184:K184"/>
    <mergeCell ref="I185:K185"/>
    <mergeCell ref="B178:B180"/>
    <mergeCell ref="C178:E180"/>
    <mergeCell ref="G178:G179"/>
    <mergeCell ref="I178:K178"/>
    <mergeCell ref="I179:K179"/>
    <mergeCell ref="G180:G181"/>
    <mergeCell ref="I180:K180"/>
    <mergeCell ref="B181:B183"/>
    <mergeCell ref="C181:E183"/>
    <mergeCell ref="I181:K181"/>
    <mergeCell ref="G182:G183"/>
    <mergeCell ref="I182:K182"/>
    <mergeCell ref="I183:K183"/>
    <mergeCell ref="H194:I194"/>
    <mergeCell ref="B195:C198"/>
    <mergeCell ref="H195:I195"/>
    <mergeCell ref="H196:I196"/>
    <mergeCell ref="G197:K197"/>
    <mergeCell ref="H198:I198"/>
    <mergeCell ref="B187:C193"/>
    <mergeCell ref="H187:I187"/>
    <mergeCell ref="H188:I188"/>
    <mergeCell ref="H189:I189"/>
    <mergeCell ref="H190:I190"/>
    <mergeCell ref="H191:I191"/>
    <mergeCell ref="H192:I192"/>
    <mergeCell ref="H193:I193"/>
    <mergeCell ref="B211:E211"/>
    <mergeCell ref="G211:K211"/>
    <mergeCell ref="B212:B213"/>
    <mergeCell ref="C212:E213"/>
    <mergeCell ref="G212:G213"/>
    <mergeCell ref="I212:K212"/>
    <mergeCell ref="I213:K213"/>
    <mergeCell ref="H199:I199"/>
    <mergeCell ref="B200:C200"/>
    <mergeCell ref="H200:I200"/>
    <mergeCell ref="H201:I201"/>
    <mergeCell ref="B202:C209"/>
    <mergeCell ref="D202:E203"/>
    <mergeCell ref="H202:I202"/>
    <mergeCell ref="H203:I203"/>
    <mergeCell ref="D204:E209"/>
    <mergeCell ref="H204:I204"/>
    <mergeCell ref="H205:I205"/>
    <mergeCell ref="H206:I206"/>
    <mergeCell ref="H207:I207"/>
    <mergeCell ref="H208:I208"/>
    <mergeCell ref="G209:H209"/>
    <mergeCell ref="I209:K209"/>
    <mergeCell ref="B220:B221"/>
    <mergeCell ref="C220:E221"/>
    <mergeCell ref="G220:G221"/>
    <mergeCell ref="I220:K220"/>
    <mergeCell ref="I221:K221"/>
    <mergeCell ref="B214:B216"/>
    <mergeCell ref="C214:E216"/>
    <mergeCell ref="G214:G215"/>
    <mergeCell ref="I214:K214"/>
    <mergeCell ref="I215:K215"/>
    <mergeCell ref="G216:G217"/>
    <mergeCell ref="I216:K216"/>
    <mergeCell ref="B217:B219"/>
    <mergeCell ref="C217:E219"/>
    <mergeCell ref="I217:K217"/>
    <mergeCell ref="G218:G219"/>
    <mergeCell ref="I218:K218"/>
    <mergeCell ref="I219:K219"/>
    <mergeCell ref="H230:I230"/>
    <mergeCell ref="B231:C234"/>
    <mergeCell ref="H231:I231"/>
    <mergeCell ref="H232:I232"/>
    <mergeCell ref="G233:K233"/>
    <mergeCell ref="H234:I234"/>
    <mergeCell ref="B223:C229"/>
    <mergeCell ref="H223:I223"/>
    <mergeCell ref="H224:I224"/>
    <mergeCell ref="H225:I225"/>
    <mergeCell ref="H226:I226"/>
    <mergeCell ref="H227:I227"/>
    <mergeCell ref="H228:I228"/>
    <mergeCell ref="H229:I229"/>
    <mergeCell ref="B247:E247"/>
    <mergeCell ref="G247:K247"/>
    <mergeCell ref="B248:B249"/>
    <mergeCell ref="C248:E249"/>
    <mergeCell ref="G248:G249"/>
    <mergeCell ref="I248:K248"/>
    <mergeCell ref="I249:K249"/>
    <mergeCell ref="H235:I235"/>
    <mergeCell ref="B236:C236"/>
    <mergeCell ref="H236:I236"/>
    <mergeCell ref="H237:I237"/>
    <mergeCell ref="B238:C245"/>
    <mergeCell ref="D238:E239"/>
    <mergeCell ref="H238:I238"/>
    <mergeCell ref="H239:I239"/>
    <mergeCell ref="D240:E245"/>
    <mergeCell ref="H240:I240"/>
    <mergeCell ref="H241:I241"/>
    <mergeCell ref="H242:I242"/>
    <mergeCell ref="H243:I243"/>
    <mergeCell ref="H244:I244"/>
    <mergeCell ref="G245:H245"/>
    <mergeCell ref="I245:K245"/>
    <mergeCell ref="B256:B257"/>
    <mergeCell ref="C256:E257"/>
    <mergeCell ref="G256:G257"/>
    <mergeCell ref="I256:K256"/>
    <mergeCell ref="I257:K257"/>
    <mergeCell ref="B250:B252"/>
    <mergeCell ref="C250:E252"/>
    <mergeCell ref="G250:G251"/>
    <mergeCell ref="I250:K250"/>
    <mergeCell ref="I251:K251"/>
    <mergeCell ref="G252:G253"/>
    <mergeCell ref="I252:K252"/>
    <mergeCell ref="B253:B255"/>
    <mergeCell ref="C253:E255"/>
    <mergeCell ref="I253:K253"/>
    <mergeCell ref="G254:G255"/>
    <mergeCell ref="I254:K254"/>
    <mergeCell ref="I255:K255"/>
    <mergeCell ref="H266:I266"/>
    <mergeCell ref="B267:C270"/>
    <mergeCell ref="H267:I267"/>
    <mergeCell ref="H268:I268"/>
    <mergeCell ref="G269:K269"/>
    <mergeCell ref="H270:I270"/>
    <mergeCell ref="B259:C265"/>
    <mergeCell ref="H259:I259"/>
    <mergeCell ref="H260:I260"/>
    <mergeCell ref="H261:I261"/>
    <mergeCell ref="H262:I262"/>
    <mergeCell ref="H263:I263"/>
    <mergeCell ref="H264:I264"/>
    <mergeCell ref="H265:I265"/>
    <mergeCell ref="B283:E283"/>
    <mergeCell ref="G283:K283"/>
    <mergeCell ref="B284:B285"/>
    <mergeCell ref="C284:E285"/>
    <mergeCell ref="G284:G285"/>
    <mergeCell ref="I284:K284"/>
    <mergeCell ref="I285:K285"/>
    <mergeCell ref="H271:I271"/>
    <mergeCell ref="B272:C272"/>
    <mergeCell ref="H272:I272"/>
    <mergeCell ref="H273:I273"/>
    <mergeCell ref="B274:C281"/>
    <mergeCell ref="D274:E275"/>
    <mergeCell ref="H274:I274"/>
    <mergeCell ref="H275:I275"/>
    <mergeCell ref="D276:E281"/>
    <mergeCell ref="H276:I276"/>
    <mergeCell ref="H277:I277"/>
    <mergeCell ref="H278:I278"/>
    <mergeCell ref="H279:I279"/>
    <mergeCell ref="H280:I280"/>
    <mergeCell ref="G281:H281"/>
    <mergeCell ref="I281:K281"/>
    <mergeCell ref="B292:B293"/>
    <mergeCell ref="C292:E293"/>
    <mergeCell ref="G292:G293"/>
    <mergeCell ref="I292:K292"/>
    <mergeCell ref="I293:K293"/>
    <mergeCell ref="B286:B288"/>
    <mergeCell ref="C286:E288"/>
    <mergeCell ref="G286:G287"/>
    <mergeCell ref="I286:K286"/>
    <mergeCell ref="I287:K287"/>
    <mergeCell ref="G288:G289"/>
    <mergeCell ref="I288:K288"/>
    <mergeCell ref="B289:B291"/>
    <mergeCell ref="C289:E291"/>
    <mergeCell ref="I289:K289"/>
    <mergeCell ref="G290:G291"/>
    <mergeCell ref="I290:K290"/>
    <mergeCell ref="I291:K291"/>
    <mergeCell ref="H302:I302"/>
    <mergeCell ref="B303:C306"/>
    <mergeCell ref="H303:I303"/>
    <mergeCell ref="H304:I304"/>
    <mergeCell ref="G305:K305"/>
    <mergeCell ref="H306:I306"/>
    <mergeCell ref="B295:C301"/>
    <mergeCell ref="H295:I295"/>
    <mergeCell ref="H296:I296"/>
    <mergeCell ref="H297:I297"/>
    <mergeCell ref="H298:I298"/>
    <mergeCell ref="H299:I299"/>
    <mergeCell ref="H300:I300"/>
    <mergeCell ref="H301:I301"/>
    <mergeCell ref="B319:E319"/>
    <mergeCell ref="G319:K319"/>
    <mergeCell ref="B320:B321"/>
    <mergeCell ref="C320:E321"/>
    <mergeCell ref="G320:G321"/>
    <mergeCell ref="I320:K320"/>
    <mergeCell ref="I321:K321"/>
    <mergeCell ref="H307:I307"/>
    <mergeCell ref="B308:C308"/>
    <mergeCell ref="H308:I308"/>
    <mergeCell ref="H309:I309"/>
    <mergeCell ref="B310:C317"/>
    <mergeCell ref="D310:E311"/>
    <mergeCell ref="H310:I310"/>
    <mergeCell ref="H311:I311"/>
    <mergeCell ref="D312:E317"/>
    <mergeCell ref="H312:I312"/>
    <mergeCell ref="H313:I313"/>
    <mergeCell ref="H314:I314"/>
    <mergeCell ref="H315:I315"/>
    <mergeCell ref="H316:I316"/>
    <mergeCell ref="G317:H317"/>
    <mergeCell ref="I317:K317"/>
    <mergeCell ref="B328:B329"/>
    <mergeCell ref="C328:E329"/>
    <mergeCell ref="G328:G329"/>
    <mergeCell ref="I328:K328"/>
    <mergeCell ref="I329:K329"/>
    <mergeCell ref="B322:B324"/>
    <mergeCell ref="C322:E324"/>
    <mergeCell ref="G322:G323"/>
    <mergeCell ref="I322:K322"/>
    <mergeCell ref="I323:K323"/>
    <mergeCell ref="G324:G325"/>
    <mergeCell ref="I324:K324"/>
    <mergeCell ref="B325:B327"/>
    <mergeCell ref="C325:E327"/>
    <mergeCell ref="I325:K325"/>
    <mergeCell ref="G326:G327"/>
    <mergeCell ref="I326:K326"/>
    <mergeCell ref="I327:K327"/>
    <mergeCell ref="H338:I338"/>
    <mergeCell ref="B339:C342"/>
    <mergeCell ref="H339:I339"/>
    <mergeCell ref="H340:I340"/>
    <mergeCell ref="G341:K341"/>
    <mergeCell ref="H342:I342"/>
    <mergeCell ref="B331:C337"/>
    <mergeCell ref="H331:I331"/>
    <mergeCell ref="H332:I332"/>
    <mergeCell ref="H333:I333"/>
    <mergeCell ref="H334:I334"/>
    <mergeCell ref="H335:I335"/>
    <mergeCell ref="H336:I336"/>
    <mergeCell ref="H337:I337"/>
    <mergeCell ref="B355:E355"/>
    <mergeCell ref="G355:K355"/>
    <mergeCell ref="B356:B357"/>
    <mergeCell ref="C356:E357"/>
    <mergeCell ref="G356:G357"/>
    <mergeCell ref="I356:K356"/>
    <mergeCell ref="I357:K357"/>
    <mergeCell ref="H343:I343"/>
    <mergeCell ref="B344:C344"/>
    <mergeCell ref="H344:I344"/>
    <mergeCell ref="H345:I345"/>
    <mergeCell ref="B346:C353"/>
    <mergeCell ref="D346:E347"/>
    <mergeCell ref="H346:I346"/>
    <mergeCell ref="H347:I347"/>
    <mergeCell ref="D348:E353"/>
    <mergeCell ref="H348:I348"/>
    <mergeCell ref="H349:I349"/>
    <mergeCell ref="H350:I350"/>
    <mergeCell ref="H351:I351"/>
    <mergeCell ref="H352:I352"/>
    <mergeCell ref="G353:H353"/>
    <mergeCell ref="I353:K353"/>
    <mergeCell ref="B364:B365"/>
    <mergeCell ref="C364:E365"/>
    <mergeCell ref="G364:G365"/>
    <mergeCell ref="I364:K364"/>
    <mergeCell ref="I365:K365"/>
    <mergeCell ref="B358:B360"/>
    <mergeCell ref="C358:E360"/>
    <mergeCell ref="G358:G359"/>
    <mergeCell ref="I358:K358"/>
    <mergeCell ref="I359:K359"/>
    <mergeCell ref="G360:G361"/>
    <mergeCell ref="I360:K360"/>
    <mergeCell ref="B361:B363"/>
    <mergeCell ref="C361:E363"/>
    <mergeCell ref="I361:K361"/>
    <mergeCell ref="G362:G363"/>
    <mergeCell ref="I362:K362"/>
    <mergeCell ref="I363:K363"/>
  </mergeCell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workbookViewId="0">
      <selection activeCell="C30" sqref="C30"/>
    </sheetView>
  </sheetViews>
  <sheetFormatPr defaultColWidth="0" defaultRowHeight="15" zeroHeight="1"/>
  <cols>
    <col min="1" max="1" width="3.5703125" style="45" customWidth="1"/>
    <col min="2" max="2" width="39.42578125" bestFit="1" customWidth="1"/>
    <col min="3" max="3" width="31.140625" bestFit="1" customWidth="1"/>
    <col min="4" max="5" width="18.5703125" bestFit="1" customWidth="1"/>
    <col min="6" max="6" width="2.5703125" style="46" customWidth="1"/>
    <col min="7" max="7" width="23.7109375" hidden="1" customWidth="1"/>
    <col min="8" max="8" width="17.28515625" hidden="1" customWidth="1"/>
    <col min="9" max="9" width="18.7109375" hidden="1" customWidth="1"/>
    <col min="10" max="10" width="23.140625" hidden="1" customWidth="1"/>
    <col min="11" max="11" width="17.7109375" hidden="1" customWidth="1"/>
    <col min="12" max="16384" width="9.140625" hidden="1"/>
  </cols>
  <sheetData>
    <row r="1" spans="2:6" ht="15" customHeight="1">
      <c r="B1" s="57" t="s">
        <v>106</v>
      </c>
      <c r="C1" s="57"/>
      <c r="D1" s="57"/>
      <c r="E1" s="57"/>
    </row>
    <row r="2" spans="2:6" ht="15" customHeight="1">
      <c r="B2" s="57"/>
      <c r="C2" s="57"/>
      <c r="D2" s="57"/>
      <c r="E2" s="57"/>
    </row>
    <row r="3" spans="2:6" ht="15" customHeight="1">
      <c r="B3" s="57"/>
      <c r="C3" s="57"/>
      <c r="D3" s="57"/>
      <c r="E3" s="57"/>
    </row>
    <row r="4" spans="2:6">
      <c r="B4" s="58" t="s">
        <v>107</v>
      </c>
      <c r="C4" s="58"/>
      <c r="D4" s="58"/>
      <c r="E4" s="58"/>
    </row>
    <row r="5" spans="2:6">
      <c r="B5" s="58"/>
      <c r="C5" s="58"/>
      <c r="D5" s="58"/>
      <c r="E5" s="58"/>
    </row>
    <row r="6" spans="2:6">
      <c r="B6" s="58"/>
      <c r="C6" s="58"/>
      <c r="D6" s="58"/>
      <c r="E6" s="58"/>
    </row>
    <row r="7" spans="2:6" s="45" customFormat="1">
      <c r="B7" s="47"/>
      <c r="C7" s="47"/>
      <c r="D7" s="47"/>
      <c r="E7" s="47"/>
      <c r="F7" s="46"/>
    </row>
    <row r="8" spans="2:6">
      <c r="B8" s="30" t="s">
        <v>108</v>
      </c>
      <c r="C8" s="67" t="s">
        <v>109</v>
      </c>
      <c r="D8" s="67"/>
      <c r="E8" s="31" t="s">
        <v>110</v>
      </c>
    </row>
    <row r="9" spans="2:6">
      <c r="B9" s="32" t="s">
        <v>111</v>
      </c>
      <c r="C9" s="190">
        <f>'Event Expenses'!E7</f>
        <v>0</v>
      </c>
      <c r="D9" s="190"/>
      <c r="E9" s="5">
        <f>SUM('Event Expenses'!J8:J16,'Event Expenses'!J18:J28)</f>
        <v>0</v>
      </c>
    </row>
    <row r="10" spans="2:6">
      <c r="B10" s="32" t="s">
        <v>112</v>
      </c>
      <c r="C10" s="190">
        <f>'Event Expenses'!E43</f>
        <v>0</v>
      </c>
      <c r="D10" s="190"/>
      <c r="E10" s="5">
        <f>SUM('Event Expenses'!J44:J52,'Event Expenses'!J54:J64)</f>
        <v>0</v>
      </c>
    </row>
    <row r="11" spans="2:6">
      <c r="B11" s="32" t="s">
        <v>113</v>
      </c>
      <c r="C11" s="190">
        <f>'Event Expenses'!E79</f>
        <v>0</v>
      </c>
      <c r="D11" s="190"/>
      <c r="E11" s="5">
        <f>SUM('Event Expenses'!J80:J88,'Event Expenses'!J90:J100)</f>
        <v>0</v>
      </c>
    </row>
    <row r="12" spans="2:6">
      <c r="B12" s="32" t="s">
        <v>114</v>
      </c>
      <c r="C12" s="190">
        <f>'Event Expenses'!E115</f>
        <v>0</v>
      </c>
      <c r="D12" s="190"/>
      <c r="E12" s="5">
        <f>SUM('Event Expenses'!J116:J124,'Event Expenses'!J126:J136)</f>
        <v>0</v>
      </c>
    </row>
    <row r="13" spans="2:6">
      <c r="B13" s="32" t="s">
        <v>115</v>
      </c>
      <c r="C13" s="190">
        <f>'Event Expenses'!E151</f>
        <v>0</v>
      </c>
      <c r="D13" s="190"/>
      <c r="E13" s="5">
        <f>SUM('Event Expenses'!J152:J160,'Event Expenses'!J162:J172)</f>
        <v>0</v>
      </c>
    </row>
    <row r="14" spans="2:6">
      <c r="B14" s="32" t="s">
        <v>116</v>
      </c>
      <c r="C14" s="190">
        <f>'Event Expenses'!E187</f>
        <v>0</v>
      </c>
      <c r="D14" s="190"/>
      <c r="E14" s="5">
        <f>SUM('Event Expenses'!J188:J196,'Event Expenses'!J198:J208)</f>
        <v>0</v>
      </c>
    </row>
    <row r="15" spans="2:6">
      <c r="B15" s="32" t="s">
        <v>117</v>
      </c>
      <c r="C15" s="190">
        <f>'Event Expenses'!E223</f>
        <v>0</v>
      </c>
      <c r="D15" s="190"/>
      <c r="E15" s="5">
        <f>SUM('Event Expenses'!J224:J232,'Event Expenses'!J234:J244)</f>
        <v>0</v>
      </c>
    </row>
    <row r="16" spans="2:6">
      <c r="B16" s="32" t="s">
        <v>118</v>
      </c>
      <c r="C16" s="190">
        <f>'Event Expenses'!E259</f>
        <v>0</v>
      </c>
      <c r="D16" s="190"/>
      <c r="E16" s="5">
        <f>SUM('Event Expenses'!J260:J268,'Event Expenses'!J270:J280)</f>
        <v>0</v>
      </c>
    </row>
    <row r="17" spans="2:6">
      <c r="B17" s="32" t="s">
        <v>119</v>
      </c>
      <c r="C17" s="190">
        <f>'Event Expenses'!E295</f>
        <v>0</v>
      </c>
      <c r="D17" s="190"/>
      <c r="E17" s="5">
        <f>SUM('Event Expenses'!J296:J304,'Event Expenses'!J306:J316)</f>
        <v>0</v>
      </c>
    </row>
    <row r="18" spans="2:6">
      <c r="B18" s="33" t="s">
        <v>120</v>
      </c>
      <c r="C18" s="181">
        <f>'Event Expenses'!E331</f>
        <v>0</v>
      </c>
      <c r="D18" s="181"/>
      <c r="E18" s="8">
        <f>SUM('Event Expenses'!J332:J340,'Event Expenses'!J342:J352)</f>
        <v>0</v>
      </c>
    </row>
    <row r="19" spans="2:6" s="45" customFormat="1">
      <c r="F19" s="46"/>
    </row>
    <row r="20" spans="2:6">
      <c r="B20" s="19" t="s">
        <v>44</v>
      </c>
      <c r="C20" s="39" t="s">
        <v>45</v>
      </c>
      <c r="D20" s="20" t="s">
        <v>46</v>
      </c>
      <c r="E20" s="21" t="s">
        <v>47</v>
      </c>
    </row>
    <row r="21" spans="2:6">
      <c r="B21" s="4" t="s">
        <v>48</v>
      </c>
      <c r="C21" s="1">
        <v>1000</v>
      </c>
      <c r="D21" s="1">
        <f>'Non-Event Expenses'!J8+'Event Expenses'!J8+'Event Expenses'!J44+'Event Expenses'!J80+'Event Expenses'!J116+'Event Expenses'!J152+'Event Expenses'!J188+'Event Expenses'!J224+'Event Expenses'!J260+'Event Expenses'!J296+'Event Expenses'!J332</f>
        <v>0</v>
      </c>
      <c r="E21" s="5">
        <f>C21-D21</f>
        <v>1000</v>
      </c>
    </row>
    <row r="22" spans="2:6">
      <c r="B22" s="4" t="s">
        <v>49</v>
      </c>
      <c r="C22" s="1">
        <v>1000</v>
      </c>
      <c r="D22" s="1">
        <f>'Non-Event Expenses'!J9+'Event Expenses'!J9+'Event Expenses'!J45+'Event Expenses'!J81+'Event Expenses'!J117+'Event Expenses'!J153+'Event Expenses'!J189+'Event Expenses'!J225+'Event Expenses'!J261+'Event Expenses'!J297+'Event Expenses'!J333</f>
        <v>0</v>
      </c>
      <c r="E22" s="5">
        <f>C22-D22</f>
        <v>1000</v>
      </c>
    </row>
    <row r="23" spans="2:6">
      <c r="B23" s="4" t="s">
        <v>50</v>
      </c>
      <c r="C23" s="1" t="s">
        <v>51</v>
      </c>
      <c r="D23" s="1">
        <f>'Non-Event Expenses'!J10+'Event Expenses'!J10+'Event Expenses'!J46+'Event Expenses'!J82+'Event Expenses'!J118+'Event Expenses'!J154+'Event Expenses'!J190+'Event Expenses'!J226+'Event Expenses'!J262+'Event Expenses'!J298+'Event Expenses'!J334</f>
        <v>0</v>
      </c>
      <c r="E23" s="5"/>
    </row>
    <row r="24" spans="2:6">
      <c r="B24" s="4" t="s">
        <v>52</v>
      </c>
      <c r="C24" s="1" t="s">
        <v>51</v>
      </c>
      <c r="D24" s="1">
        <f>'Non-Event Expenses'!J11+'Event Expenses'!J11+'Event Expenses'!J47+'Event Expenses'!J83+'Event Expenses'!J119+'Event Expenses'!J155+'Event Expenses'!J191+'Event Expenses'!J227+'Event Expenses'!J263+'Event Expenses'!J299+'Event Expenses'!J335</f>
        <v>0</v>
      </c>
      <c r="E24" s="5"/>
    </row>
    <row r="25" spans="2:6">
      <c r="B25" s="4" t="s">
        <v>53</v>
      </c>
      <c r="C25" s="1" t="s">
        <v>51</v>
      </c>
      <c r="D25" s="1">
        <f>'Non-Event Expenses'!J12+'Event Expenses'!J12+'Event Expenses'!J48+'Event Expenses'!J84+'Event Expenses'!J120+'Event Expenses'!J156+'Event Expenses'!J192+'Event Expenses'!J228+'Event Expenses'!J264+'Event Expenses'!J300+'Event Expenses'!J336</f>
        <v>0</v>
      </c>
      <c r="E25" s="5"/>
    </row>
    <row r="26" spans="2:6">
      <c r="B26" s="4" t="s">
        <v>54</v>
      </c>
      <c r="C26" s="1" t="s">
        <v>51</v>
      </c>
      <c r="D26" s="1">
        <f>'Non-Event Expenses'!J13+'Event Expenses'!J13+'Event Expenses'!J49+'Event Expenses'!J85+'Event Expenses'!J121+'Event Expenses'!J157+'Event Expenses'!J193+'Event Expenses'!J229+'Event Expenses'!J265+'Event Expenses'!J301+'Event Expenses'!J337</f>
        <v>0</v>
      </c>
      <c r="E26" s="5"/>
    </row>
    <row r="27" spans="2:6">
      <c r="B27" s="4" t="s">
        <v>55</v>
      </c>
      <c r="C27" s="1" t="s">
        <v>51</v>
      </c>
      <c r="D27" s="1">
        <f>'Non-Event Expenses'!J14+'Event Expenses'!J14+'Event Expenses'!J50+'Event Expenses'!J86+'Event Expenses'!J122+'Event Expenses'!J158+'Event Expenses'!J194+'Event Expenses'!J230+'Event Expenses'!J266+'Event Expenses'!J302+'Event Expenses'!J338</f>
        <v>0</v>
      </c>
      <c r="E27" s="5"/>
    </row>
    <row r="28" spans="2:6">
      <c r="B28" s="4" t="s">
        <v>56</v>
      </c>
      <c r="C28" s="1">
        <v>800</v>
      </c>
      <c r="D28" s="1">
        <f>'Non-Event Expenses'!J15+'Event Expenses'!J15+'Event Expenses'!J51+'Event Expenses'!J87+'Event Expenses'!J123+'Event Expenses'!J159+'Event Expenses'!J195+'Event Expenses'!J231+'Event Expenses'!J267+'Event Expenses'!J303+'Event Expenses'!J339</f>
        <v>0</v>
      </c>
      <c r="E28" s="5">
        <f>C28-D28</f>
        <v>800</v>
      </c>
    </row>
    <row r="29" spans="2:6">
      <c r="B29" s="4" t="s">
        <v>57</v>
      </c>
      <c r="C29" s="1">
        <v>500</v>
      </c>
      <c r="D29" s="1">
        <f>'Non-Event Expenses'!J16+'Event Expenses'!J16+'Event Expenses'!J52+'Event Expenses'!J88+'Event Expenses'!J124+'Event Expenses'!J160+'Event Expenses'!J196+'Event Expenses'!J232+'Event Expenses'!J268+'Event Expenses'!J304+'Event Expenses'!J340</f>
        <v>0</v>
      </c>
      <c r="E29" s="5">
        <f>C29-D29</f>
        <v>500</v>
      </c>
    </row>
    <row r="30" spans="2:6">
      <c r="B30" s="34" t="s">
        <v>58</v>
      </c>
      <c r="C30" s="35"/>
      <c r="D30" s="35"/>
      <c r="E30" s="36"/>
    </row>
    <row r="31" spans="2:6">
      <c r="B31" s="4" t="s">
        <v>59</v>
      </c>
      <c r="C31" s="1">
        <v>3000</v>
      </c>
      <c r="D31" s="1">
        <f>'Non-Event Expenses'!J18+'Event Expenses'!J18+'Event Expenses'!J54+'Event Expenses'!J90+'Event Expenses'!J126+'Event Expenses'!J162+'Event Expenses'!J198+'Event Expenses'!J234+'Event Expenses'!J270+'Event Expenses'!J306+'Event Expenses'!J342</f>
        <v>0</v>
      </c>
      <c r="E31" s="5">
        <f>C31-D31</f>
        <v>3000</v>
      </c>
    </row>
    <row r="32" spans="2:6">
      <c r="B32" s="4" t="s">
        <v>60</v>
      </c>
      <c r="C32" s="1" t="s">
        <v>51</v>
      </c>
      <c r="D32" s="1">
        <f>'Non-Event Expenses'!J19+'Event Expenses'!J19+'Event Expenses'!J55+'Event Expenses'!J91+'Event Expenses'!J127+'Event Expenses'!J163+'Event Expenses'!J199+'Event Expenses'!J235+'Event Expenses'!J271+'Event Expenses'!J307+'Event Expenses'!J343</f>
        <v>0</v>
      </c>
      <c r="E32" s="5"/>
    </row>
    <row r="33" spans="2:6">
      <c r="B33" s="4" t="s">
        <v>61</v>
      </c>
      <c r="C33" s="1" t="s">
        <v>51</v>
      </c>
      <c r="D33" s="1">
        <f>'Non-Event Expenses'!J20+'Event Expenses'!J20+'Event Expenses'!J56+'Event Expenses'!J92+'Event Expenses'!J128+'Event Expenses'!J164+'Event Expenses'!J200+'Event Expenses'!J236+'Event Expenses'!J272+'Event Expenses'!J308+'Event Expenses'!J344</f>
        <v>0</v>
      </c>
      <c r="E33" s="5"/>
    </row>
    <row r="34" spans="2:6">
      <c r="B34" s="4" t="s">
        <v>63</v>
      </c>
      <c r="C34" s="1" t="s">
        <v>51</v>
      </c>
      <c r="D34" s="1">
        <f>'Non-Event Expenses'!J21+'Event Expenses'!J21+'Event Expenses'!J57+'Event Expenses'!J93+'Event Expenses'!J129+'Event Expenses'!J165+'Event Expenses'!J201+'Event Expenses'!J237+'Event Expenses'!J273+'Event Expenses'!J309+'Event Expenses'!J345</f>
        <v>0</v>
      </c>
      <c r="E34" s="5"/>
    </row>
    <row r="35" spans="2:6">
      <c r="B35" s="4" t="s">
        <v>64</v>
      </c>
      <c r="C35" s="1">
        <v>3000</v>
      </c>
      <c r="D35" s="1">
        <f>'Non-Event Expenses'!J22+'Event Expenses'!J22+'Event Expenses'!J58+'Event Expenses'!J94+'Event Expenses'!J130+'Event Expenses'!J166+'Event Expenses'!J202+'Event Expenses'!J238+'Event Expenses'!J274+'Event Expenses'!J310+'Event Expenses'!J346</f>
        <v>0</v>
      </c>
      <c r="E35" s="5">
        <f>C35-D35</f>
        <v>3000</v>
      </c>
    </row>
    <row r="36" spans="2:6">
      <c r="B36" s="4" t="s">
        <v>65</v>
      </c>
      <c r="C36" s="1" t="s">
        <v>51</v>
      </c>
      <c r="D36" s="1">
        <f>'Non-Event Expenses'!J23+'Event Expenses'!J23+'Event Expenses'!J59+'Event Expenses'!J95+'Event Expenses'!J131+'Event Expenses'!J167+'Event Expenses'!J203+'Event Expenses'!J239+'Event Expenses'!J275+'Event Expenses'!J311+'Event Expenses'!J347</f>
        <v>0</v>
      </c>
      <c r="E36" s="5"/>
    </row>
    <row r="37" spans="2:6">
      <c r="B37" s="4" t="s">
        <v>66</v>
      </c>
      <c r="C37" s="1" t="s">
        <v>51</v>
      </c>
      <c r="D37" s="1">
        <f>'Non-Event Expenses'!J24+'Event Expenses'!J24+'Event Expenses'!J60+'Event Expenses'!J96+'Event Expenses'!J132+'Event Expenses'!J168+'Event Expenses'!J204+'Event Expenses'!J240+'Event Expenses'!J276+'Event Expenses'!J312+'Event Expenses'!J348</f>
        <v>0</v>
      </c>
      <c r="E37" s="5"/>
    </row>
    <row r="38" spans="2:6">
      <c r="B38" s="4" t="s">
        <v>67</v>
      </c>
      <c r="C38" s="1">
        <v>300</v>
      </c>
      <c r="D38" s="1">
        <f>'Non-Event Expenses'!J25+'Event Expenses'!J25+'Event Expenses'!J61+'Event Expenses'!J97+'Event Expenses'!J133+'Event Expenses'!J169+'Event Expenses'!J205+'Event Expenses'!J241+'Event Expenses'!J277+'Event Expenses'!J313+'Event Expenses'!J349</f>
        <v>0</v>
      </c>
      <c r="E38" s="5">
        <f>C38-D38</f>
        <v>300</v>
      </c>
    </row>
    <row r="39" spans="2:6">
      <c r="B39" s="4" t="s">
        <v>68</v>
      </c>
      <c r="C39" s="1" t="s">
        <v>51</v>
      </c>
      <c r="D39" s="1">
        <f>'Non-Event Expenses'!J26+'Event Expenses'!J26+'Event Expenses'!J62+'Event Expenses'!J98+'Event Expenses'!J134+'Event Expenses'!J170+'Event Expenses'!J206+'Event Expenses'!J242+'Event Expenses'!J278+'Event Expenses'!J314+'Event Expenses'!J350</f>
        <v>0</v>
      </c>
      <c r="E39" s="5"/>
    </row>
    <row r="40" spans="2:6">
      <c r="B40" s="4" t="s">
        <v>69</v>
      </c>
      <c r="C40" s="1" t="s">
        <v>51</v>
      </c>
      <c r="D40" s="1">
        <f>'Non-Event Expenses'!J27+'Event Expenses'!J27+'Event Expenses'!J63+'Event Expenses'!J99+'Event Expenses'!J135+'Event Expenses'!J171+'Event Expenses'!J207+'Event Expenses'!J243+'Event Expenses'!J279+'Event Expenses'!J315+'Event Expenses'!J351</f>
        <v>0</v>
      </c>
      <c r="E40" s="5"/>
    </row>
    <row r="41" spans="2:6">
      <c r="B41" s="6" t="s">
        <v>70</v>
      </c>
      <c r="C41" s="7" t="s">
        <v>51</v>
      </c>
      <c r="D41" s="40">
        <f>'Non-Event Expenses'!J28+'Event Expenses'!J28+'Event Expenses'!J64+'Event Expenses'!J100+'Event Expenses'!J136+'Event Expenses'!J172+'Event Expenses'!J208+'Event Expenses'!J244+'Event Expenses'!J280+'Event Expenses'!J316+'Event Expenses'!J352</f>
        <v>0</v>
      </c>
      <c r="E41" s="10"/>
    </row>
    <row r="42" spans="2:6" s="45" customFormat="1">
      <c r="F42" s="46"/>
    </row>
    <row r="43" spans="2:6">
      <c r="B43" s="59" t="s">
        <v>121</v>
      </c>
      <c r="C43" s="60"/>
      <c r="D43" s="63">
        <f>SUM(D21:D29,D31:D41)</f>
        <v>0</v>
      </c>
      <c r="E43" s="64"/>
    </row>
    <row r="44" spans="2:6">
      <c r="B44" s="61"/>
      <c r="C44" s="62"/>
      <c r="D44" s="65"/>
      <c r="E44" s="66"/>
    </row>
    <row r="45" spans="2:6" s="45" customFormat="1">
      <c r="F45" s="46"/>
    </row>
  </sheetData>
  <sheetProtection algorithmName="SHA-512" hashValue="G23TThrwE1XHLoOI4CR+gUrNlMkvBxDXNzzBP9U3PUIQIIgl0lM+L7PRDLR+tXUVU+Pu4/LnyUt+UT1W8w10/Q==" saltValue="QYhH4J9gRh2lof+bWYIGSw==" spinCount="100000" sheet="1" objects="1" scenarios="1"/>
  <customSheetViews>
    <customSheetView guid="{D0FA48E2-894F-44A5-BF2F-B5670C9CACDC}">
      <selection activeCell="I6" sqref="I6"/>
      <pageMargins left="0" right="0" top="0" bottom="0" header="0" footer="0"/>
    </customSheetView>
  </customSheetViews>
  <mergeCells count="15">
    <mergeCell ref="B1:E3"/>
    <mergeCell ref="B4:E6"/>
    <mergeCell ref="B43:C44"/>
    <mergeCell ref="D43:E44"/>
    <mergeCell ref="C8:D8"/>
    <mergeCell ref="C9:D9"/>
    <mergeCell ref="C10:D10"/>
    <mergeCell ref="C11:D11"/>
    <mergeCell ref="C18:D18"/>
    <mergeCell ref="C17:D17"/>
    <mergeCell ref="C12:D12"/>
    <mergeCell ref="C13:D13"/>
    <mergeCell ref="C14:D14"/>
    <mergeCell ref="C15:D15"/>
    <mergeCell ref="C16:D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6CEE4-EF4A-4B74-872F-530049A6BDAF}">
  <dimension ref="A1:A3"/>
  <sheetViews>
    <sheetView workbookViewId="0"/>
  </sheetViews>
  <sheetFormatPr defaultRowHeight="15"/>
  <sheetData>
    <row r="1" spans="1:1">
      <c r="A1" s="2" t="s">
        <v>122</v>
      </c>
    </row>
    <row r="2" spans="1:1">
      <c r="A2" s="2" t="s">
        <v>123</v>
      </c>
    </row>
    <row r="3" spans="1:1">
      <c r="A3" s="2" t="s">
        <v>124</v>
      </c>
    </row>
  </sheetData>
  <customSheetViews>
    <customSheetView guid="{D0FA48E2-894F-44A5-BF2F-B5670C9CACDC}" state="very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CD32232FC51A42AB4B4F467205537A" ma:contentTypeVersion="12" ma:contentTypeDescription="Create a new document." ma:contentTypeScope="" ma:versionID="aa713da62c2579b1356dd3c2430c3e60">
  <xsd:schema xmlns:xsd="http://www.w3.org/2001/XMLSchema" xmlns:xs="http://www.w3.org/2001/XMLSchema" xmlns:p="http://schemas.microsoft.com/office/2006/metadata/properties" xmlns:ns2="8b5197a4-0656-486b-bfea-5d936cc229c8" targetNamespace="http://schemas.microsoft.com/office/2006/metadata/properties" ma:root="true" ma:fieldsID="90ca9a28288f6f4e234709b8a7d62149" ns2:_="">
    <xsd:import namespace="8b5197a4-0656-486b-bfea-5d936cc229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197a4-0656-486b-bfea-5d936cc22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da40051-455f-48ac-bab4-8728f93bacd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5197a4-0656-486b-bfea-5d936cc229c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7751E1-68B3-40FA-A4DD-0302571366CE}"/>
</file>

<file path=customXml/itemProps2.xml><?xml version="1.0" encoding="utf-8"?>
<ds:datastoreItem xmlns:ds="http://schemas.openxmlformats.org/officeDocument/2006/customXml" ds:itemID="{0B48FAD4-A6C6-42C6-9E77-552902A3EF1D}"/>
</file>

<file path=customXml/itemProps3.xml><?xml version="1.0" encoding="utf-8"?>
<ds:datastoreItem xmlns:ds="http://schemas.openxmlformats.org/officeDocument/2006/customXml" ds:itemID="{D740B65A-1C64-4F3B-9B84-BBC3244ACF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Perez Ramirez, Elena</cp:lastModifiedBy>
  <cp:revision/>
  <dcterms:created xsi:type="dcterms:W3CDTF">2023-12-13T20:26:50Z</dcterms:created>
  <dcterms:modified xsi:type="dcterms:W3CDTF">2026-09-03T17:22:36Z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0x0101008CCD32232FC51A42AB4B4F467205537A</vt:lpwstr>
  </property>
  <property fmtid="{D5CDD505-2E9C-101B-9397-08002B2CF9AE}" pid="3" name="MediaServiceImageTags">
    <vt:lpwstr/>
  </property>
</Properties>
</file>