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66925"/>
  <mc:AlternateContent xmlns:mc="http://schemas.openxmlformats.org/markup-compatibility/2006">
    <mc:Choice Requires="x15">
      <x15ac:absPath xmlns:x15ac="http://schemas.microsoft.com/office/spreadsheetml/2010/11/ac" url="C:\Users\tns2700\Downloads\"/>
    </mc:Choice>
  </mc:AlternateContent>
  <xr:revisionPtr revIDLastSave="0" documentId="13_ncr:1_{4F7A9F3A-DB21-45F7-9A92-A720935E01E2}" xr6:coauthVersionLast="47" xr6:coauthVersionMax="47" xr10:uidLastSave="{00000000-0000-0000-0000-000000000000}"/>
  <bookViews>
    <workbookView xWindow="-120" yWindow="-120" windowWidth="29040" windowHeight="15720" xr2:uid="{00000000-000D-0000-FFFF-FFFF00000000}"/>
  </bookViews>
  <sheets>
    <sheet name="General Information" sheetId="5" r:id="rId1"/>
    <sheet name="Non-Event Expenses" sheetId="9" r:id="rId2"/>
    <sheet name="Event Expenses" sheetId="2" r:id="rId3"/>
    <sheet name="Overview" sheetId="1" r:id="rId4"/>
    <sheet name="_56F9DC9755BA473782653E2940F9" sheetId="4" state="veryHidden" r:id="rId5"/>
  </sheets>
  <definedNames>
    <definedName name="_56F9DC9755BA473782653E2940F9FormId">"5DDYyk9VYUO65chlIz-3fywwLWZV2elLuf60ZE2ImVtUNjNMR0w0REZIUDAyMVRKSUQyVVRHM1hNViQlQCN0PWcu"</definedName>
    <definedName name="_56F9DC9755BA473782653E2940F9ResponseSheet">"Form1"</definedName>
    <definedName name="_56F9DC9755BA473782653E2940F9SourceDocId">"{3033f2cc-97a3-4c02-ae78-a7996591c9b7}"</definedName>
  </definedNames>
  <calcPr calcId="191028"/>
  <customWorkbookViews>
    <customWorkbookView name="Event Expenses" guid="{D0FA48E2-894F-44A5-BF2F-B5670C9CACDC}" maximized="1" xWindow="-8" yWindow="-8" windowWidth="1936" windowHeight="104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9" l="1"/>
  <c r="E8" i="1" s="1"/>
  <c r="D24" i="1"/>
  <c r="E24" i="1" s="1"/>
  <c r="D25" i="1"/>
  <c r="D26" i="1"/>
  <c r="D27" i="1"/>
  <c r="D28" i="1"/>
  <c r="D29" i="1"/>
  <c r="D30" i="1"/>
  <c r="E30" i="1" s="1"/>
  <c r="D31" i="1"/>
  <c r="E31" i="1" s="1"/>
  <c r="D32" i="1"/>
  <c r="D33" i="1"/>
  <c r="D35" i="1"/>
  <c r="E35" i="1" s="1"/>
  <c r="D36" i="1"/>
  <c r="D37" i="1"/>
  <c r="D38" i="1"/>
  <c r="D39" i="1"/>
  <c r="E39" i="1" s="1"/>
  <c r="D40" i="1"/>
  <c r="D41" i="1"/>
  <c r="D42" i="1"/>
  <c r="E42" i="1" s="1"/>
  <c r="D43" i="1"/>
  <c r="D44" i="1"/>
  <c r="D45" i="1"/>
  <c r="D23" i="1"/>
  <c r="H373" i="2"/>
  <c r="E20" i="1" s="1"/>
  <c r="H335" i="2"/>
  <c r="E19" i="1" s="1"/>
  <c r="H297" i="2"/>
  <c r="E18" i="1" s="1"/>
  <c r="H259" i="2"/>
  <c r="E17" i="1" s="1"/>
  <c r="H221" i="2"/>
  <c r="E16" i="1" s="1"/>
  <c r="H183" i="2"/>
  <c r="E15" i="1" s="1"/>
  <c r="H145" i="2"/>
  <c r="E14" i="1" s="1"/>
  <c r="H107" i="2"/>
  <c r="E13" i="1" s="1"/>
  <c r="H69" i="2"/>
  <c r="E12" i="1" s="1"/>
  <c r="H31" i="2"/>
  <c r="E11" i="1" s="1"/>
  <c r="C20" i="1"/>
  <c r="C19" i="1"/>
  <c r="C18" i="1"/>
  <c r="C17" i="1"/>
  <c r="C16" i="1"/>
  <c r="C15" i="1"/>
  <c r="C14" i="1"/>
  <c r="C13" i="1"/>
  <c r="C12" i="1"/>
  <c r="C11" i="1"/>
  <c r="H30" i="9"/>
  <c r="K30" i="9" s="1"/>
  <c r="H29" i="9"/>
  <c r="K29" i="9" s="1"/>
  <c r="K28" i="9"/>
  <c r="K27" i="9"/>
  <c r="H26" i="9"/>
  <c r="K26" i="9" s="1"/>
  <c r="H25" i="9"/>
  <c r="K25" i="9" s="1"/>
  <c r="K24" i="9"/>
  <c r="H23" i="9"/>
  <c r="K23" i="9" s="1"/>
  <c r="H22" i="9"/>
  <c r="K22" i="9" s="1"/>
  <c r="H21" i="9"/>
  <c r="K21" i="9" s="1"/>
  <c r="H20" i="9"/>
  <c r="K20" i="9" s="1"/>
  <c r="K18" i="9"/>
  <c r="K17" i="9"/>
  <c r="K16" i="9"/>
  <c r="K15" i="9"/>
  <c r="K14" i="9"/>
  <c r="K13" i="9"/>
  <c r="H12" i="9"/>
  <c r="K12" i="9" s="1"/>
  <c r="H11" i="9"/>
  <c r="K11" i="9" s="1"/>
  <c r="H10" i="9"/>
  <c r="K10" i="9" s="1"/>
  <c r="K9" i="9"/>
  <c r="K8" i="9"/>
  <c r="H372" i="2"/>
  <c r="K372" i="2" s="1"/>
  <c r="H371" i="2"/>
  <c r="K371" i="2" s="1"/>
  <c r="K370" i="2"/>
  <c r="K369" i="2"/>
  <c r="H367" i="2"/>
  <c r="K367" i="2" s="1"/>
  <c r="K366" i="2"/>
  <c r="H362" i="2"/>
  <c r="K362" i="2" s="1"/>
  <c r="K360" i="2"/>
  <c r="K359" i="2"/>
  <c r="K358" i="2"/>
  <c r="K357" i="2"/>
  <c r="K356" i="2"/>
  <c r="K355" i="2"/>
  <c r="E355" i="2"/>
  <c r="H354" i="2"/>
  <c r="K354" i="2" s="1"/>
  <c r="E354" i="2"/>
  <c r="H353" i="2"/>
  <c r="K353" i="2" s="1"/>
  <c r="H352" i="2"/>
  <c r="K352" i="2" s="1"/>
  <c r="K351" i="2"/>
  <c r="K350" i="2"/>
  <c r="H334" i="2"/>
  <c r="K334" i="2" s="1"/>
  <c r="H333" i="2"/>
  <c r="K333" i="2" s="1"/>
  <c r="K332" i="2"/>
  <c r="K331" i="2"/>
  <c r="H329" i="2"/>
  <c r="K329" i="2" s="1"/>
  <c r="K328" i="2"/>
  <c r="H324" i="2"/>
  <c r="K324" i="2" s="1"/>
  <c r="K322" i="2"/>
  <c r="K321" i="2"/>
  <c r="K320" i="2"/>
  <c r="K319" i="2"/>
  <c r="K318" i="2"/>
  <c r="K317" i="2"/>
  <c r="E317" i="2"/>
  <c r="H316" i="2"/>
  <c r="K316" i="2" s="1"/>
  <c r="E316" i="2"/>
  <c r="H315" i="2"/>
  <c r="K315" i="2" s="1"/>
  <c r="H314" i="2"/>
  <c r="K314" i="2" s="1"/>
  <c r="K313" i="2"/>
  <c r="K312" i="2"/>
  <c r="H296" i="2"/>
  <c r="K296" i="2" s="1"/>
  <c r="H295" i="2"/>
  <c r="K295" i="2" s="1"/>
  <c r="K294" i="2"/>
  <c r="K293" i="2"/>
  <c r="H291" i="2"/>
  <c r="K291" i="2" s="1"/>
  <c r="K290" i="2"/>
  <c r="H286" i="2"/>
  <c r="K286" i="2" s="1"/>
  <c r="K284" i="2"/>
  <c r="K283" i="2"/>
  <c r="K282" i="2"/>
  <c r="K281" i="2"/>
  <c r="K280" i="2"/>
  <c r="K279" i="2"/>
  <c r="E279" i="2"/>
  <c r="H278" i="2"/>
  <c r="K278" i="2" s="1"/>
  <c r="E278" i="2"/>
  <c r="H277" i="2"/>
  <c r="K277" i="2" s="1"/>
  <c r="H276" i="2"/>
  <c r="K276" i="2" s="1"/>
  <c r="K275" i="2"/>
  <c r="K274" i="2"/>
  <c r="H258" i="2"/>
  <c r="K258" i="2" s="1"/>
  <c r="H257" i="2"/>
  <c r="K257" i="2" s="1"/>
  <c r="K256" i="2"/>
  <c r="K255" i="2"/>
  <c r="H253" i="2"/>
  <c r="K253" i="2" s="1"/>
  <c r="K252" i="2"/>
  <c r="H248" i="2"/>
  <c r="K248" i="2" s="1"/>
  <c r="K246" i="2"/>
  <c r="K245" i="2"/>
  <c r="K244" i="2"/>
  <c r="K243" i="2"/>
  <c r="K242" i="2"/>
  <c r="K241" i="2"/>
  <c r="E241" i="2"/>
  <c r="H240" i="2"/>
  <c r="K240" i="2" s="1"/>
  <c r="E240" i="2"/>
  <c r="H239" i="2"/>
  <c r="K239" i="2" s="1"/>
  <c r="H238" i="2"/>
  <c r="K238" i="2" s="1"/>
  <c r="K237" i="2"/>
  <c r="K236" i="2"/>
  <c r="H220" i="2"/>
  <c r="K220" i="2" s="1"/>
  <c r="H219" i="2"/>
  <c r="K219" i="2" s="1"/>
  <c r="K218" i="2"/>
  <c r="K217" i="2"/>
  <c r="H215" i="2"/>
  <c r="K215" i="2" s="1"/>
  <c r="K214" i="2"/>
  <c r="H210" i="2"/>
  <c r="K210" i="2" s="1"/>
  <c r="K208" i="2"/>
  <c r="K207" i="2"/>
  <c r="K206" i="2"/>
  <c r="K205" i="2"/>
  <c r="K204" i="2"/>
  <c r="K203" i="2"/>
  <c r="E203" i="2"/>
  <c r="H202" i="2"/>
  <c r="K202" i="2" s="1"/>
  <c r="E202" i="2"/>
  <c r="H201" i="2"/>
  <c r="K201" i="2" s="1"/>
  <c r="H200" i="2"/>
  <c r="K200" i="2" s="1"/>
  <c r="K199" i="2"/>
  <c r="K198" i="2"/>
  <c r="H182" i="2"/>
  <c r="K182" i="2" s="1"/>
  <c r="H181" i="2"/>
  <c r="K181" i="2" s="1"/>
  <c r="K180" i="2"/>
  <c r="K179" i="2"/>
  <c r="H177" i="2"/>
  <c r="K177" i="2" s="1"/>
  <c r="K176" i="2"/>
  <c r="H172" i="2"/>
  <c r="K172" i="2" s="1"/>
  <c r="K170" i="2"/>
  <c r="K169" i="2"/>
  <c r="K168" i="2"/>
  <c r="K167" i="2"/>
  <c r="K166" i="2"/>
  <c r="K165" i="2"/>
  <c r="E165" i="2"/>
  <c r="H164" i="2"/>
  <c r="K164" i="2" s="1"/>
  <c r="E164" i="2"/>
  <c r="H163" i="2"/>
  <c r="K163" i="2" s="1"/>
  <c r="H162" i="2"/>
  <c r="K162" i="2" s="1"/>
  <c r="K161" i="2"/>
  <c r="K160" i="2"/>
  <c r="H144" i="2"/>
  <c r="K144" i="2" s="1"/>
  <c r="H143" i="2"/>
  <c r="K143" i="2" s="1"/>
  <c r="K142" i="2"/>
  <c r="K141" i="2"/>
  <c r="H139" i="2"/>
  <c r="K139" i="2" s="1"/>
  <c r="K138" i="2"/>
  <c r="H134" i="2"/>
  <c r="K134" i="2" s="1"/>
  <c r="K132" i="2"/>
  <c r="K131" i="2"/>
  <c r="K130" i="2"/>
  <c r="K129" i="2"/>
  <c r="K128" i="2"/>
  <c r="K127" i="2"/>
  <c r="E127" i="2"/>
  <c r="H126" i="2"/>
  <c r="K126" i="2" s="1"/>
  <c r="E126" i="2"/>
  <c r="H125" i="2"/>
  <c r="K125" i="2" s="1"/>
  <c r="H124" i="2"/>
  <c r="K124" i="2" s="1"/>
  <c r="K123" i="2"/>
  <c r="K122" i="2"/>
  <c r="H106" i="2"/>
  <c r="K106" i="2" s="1"/>
  <c r="H105" i="2"/>
  <c r="K105" i="2" s="1"/>
  <c r="K104" i="2"/>
  <c r="K103" i="2"/>
  <c r="H101" i="2"/>
  <c r="K101" i="2" s="1"/>
  <c r="K100" i="2"/>
  <c r="H96" i="2"/>
  <c r="K96" i="2" s="1"/>
  <c r="K94" i="2"/>
  <c r="K93" i="2"/>
  <c r="K92" i="2"/>
  <c r="K91" i="2"/>
  <c r="K90" i="2"/>
  <c r="K89" i="2"/>
  <c r="E89" i="2"/>
  <c r="H88" i="2"/>
  <c r="K88" i="2" s="1"/>
  <c r="E88" i="2"/>
  <c r="H87" i="2"/>
  <c r="K87" i="2" s="1"/>
  <c r="H86" i="2"/>
  <c r="K86" i="2" s="1"/>
  <c r="K85" i="2"/>
  <c r="K84" i="2"/>
  <c r="H68" i="2"/>
  <c r="K68" i="2" s="1"/>
  <c r="H67" i="2"/>
  <c r="K67" i="2" s="1"/>
  <c r="K66" i="2"/>
  <c r="K65" i="2"/>
  <c r="H63" i="2"/>
  <c r="K63" i="2" s="1"/>
  <c r="K62" i="2"/>
  <c r="H58" i="2"/>
  <c r="K58" i="2" s="1"/>
  <c r="K56" i="2"/>
  <c r="K55" i="2"/>
  <c r="K54" i="2"/>
  <c r="K53" i="2"/>
  <c r="K52" i="2"/>
  <c r="K51" i="2"/>
  <c r="E51" i="2"/>
  <c r="H50" i="2"/>
  <c r="K50" i="2" s="1"/>
  <c r="E50" i="2"/>
  <c r="H49" i="2"/>
  <c r="K49" i="2" s="1"/>
  <c r="H48" i="2"/>
  <c r="K48" i="2" s="1"/>
  <c r="K47" i="2"/>
  <c r="K46" i="2"/>
  <c r="K17" i="2"/>
  <c r="K18" i="2"/>
  <c r="K13" i="2"/>
  <c r="H30" i="2"/>
  <c r="K30" i="2" s="1"/>
  <c r="H29" i="2"/>
  <c r="K29" i="2" s="1"/>
  <c r="H25" i="2"/>
  <c r="H20" i="2"/>
  <c r="H12" i="2"/>
  <c r="E13" i="2"/>
  <c r="H10" i="2" s="1"/>
  <c r="K10" i="2" s="1"/>
  <c r="E12" i="2"/>
  <c r="H11" i="2"/>
  <c r="K9" i="2"/>
  <c r="K11" i="2"/>
  <c r="K12" i="2"/>
  <c r="K14" i="2"/>
  <c r="K15" i="2"/>
  <c r="K16" i="2"/>
  <c r="K20" i="2"/>
  <c r="K24" i="2"/>
  <c r="K25" i="2"/>
  <c r="K27" i="2"/>
  <c r="K28" i="2"/>
  <c r="K8" i="2"/>
  <c r="D47" i="1" l="1"/>
  <c r="E23" i="1"/>
  <c r="H368" i="2"/>
  <c r="K368" i="2" s="1"/>
  <c r="H365" i="2"/>
  <c r="K365" i="2" s="1"/>
  <c r="H364" i="2"/>
  <c r="K364" i="2" s="1"/>
  <c r="H363" i="2"/>
  <c r="K363" i="2" s="1"/>
  <c r="H330" i="2"/>
  <c r="K330" i="2" s="1"/>
  <c r="H327" i="2"/>
  <c r="K327" i="2" s="1"/>
  <c r="H326" i="2"/>
  <c r="K326" i="2" s="1"/>
  <c r="H325" i="2"/>
  <c r="K325" i="2" s="1"/>
  <c r="H292" i="2"/>
  <c r="K292" i="2" s="1"/>
  <c r="H289" i="2"/>
  <c r="K289" i="2" s="1"/>
  <c r="H288" i="2"/>
  <c r="K288" i="2" s="1"/>
  <c r="H287" i="2"/>
  <c r="K287" i="2" s="1"/>
  <c r="H254" i="2"/>
  <c r="K254" i="2" s="1"/>
  <c r="H251" i="2"/>
  <c r="K251" i="2" s="1"/>
  <c r="H250" i="2"/>
  <c r="K250" i="2" s="1"/>
  <c r="H249" i="2"/>
  <c r="K249" i="2" s="1"/>
  <c r="H216" i="2"/>
  <c r="K216" i="2" s="1"/>
  <c r="H213" i="2"/>
  <c r="K213" i="2" s="1"/>
  <c r="H212" i="2"/>
  <c r="K212" i="2" s="1"/>
  <c r="H211" i="2"/>
  <c r="K211" i="2" s="1"/>
  <c r="H178" i="2"/>
  <c r="K178" i="2" s="1"/>
  <c r="H175" i="2"/>
  <c r="K175" i="2" s="1"/>
  <c r="H174" i="2"/>
  <c r="K174" i="2" s="1"/>
  <c r="H173" i="2"/>
  <c r="K173" i="2" s="1"/>
  <c r="H140" i="2"/>
  <c r="K140" i="2" s="1"/>
  <c r="H137" i="2"/>
  <c r="K137" i="2" s="1"/>
  <c r="H136" i="2"/>
  <c r="K136" i="2" s="1"/>
  <c r="H135" i="2"/>
  <c r="K135" i="2" s="1"/>
  <c r="H102" i="2"/>
  <c r="K102" i="2" s="1"/>
  <c r="H99" i="2"/>
  <c r="K99" i="2" s="1"/>
  <c r="H98" i="2"/>
  <c r="K98" i="2" s="1"/>
  <c r="H97" i="2"/>
  <c r="K97" i="2" s="1"/>
  <c r="H64" i="2"/>
  <c r="K64" i="2" s="1"/>
  <c r="H61" i="2"/>
  <c r="K61" i="2" s="1"/>
  <c r="H60" i="2"/>
  <c r="K60" i="2" s="1"/>
  <c r="H59" i="2"/>
  <c r="K59" i="2" s="1"/>
  <c r="H26" i="2"/>
  <c r="K26" i="2" s="1"/>
  <c r="H23" i="2"/>
  <c r="K23" i="2" s="1"/>
  <c r="H22" i="2"/>
  <c r="K22" i="2" s="1"/>
  <c r="H21" i="2"/>
  <c r="K21" i="2" s="1"/>
</calcChain>
</file>

<file path=xl/sharedStrings.xml><?xml version="1.0" encoding="utf-8"?>
<sst xmlns="http://schemas.openxmlformats.org/spreadsheetml/2006/main" count="802" uniqueCount="122">
  <si>
    <t>SOFAC Budget Proposal</t>
  </si>
  <si>
    <t>Organization Information</t>
  </si>
  <si>
    <t>Insert information into all yellow cells. Review the SOFAC objectives and event types before continuing on to the next sheets.</t>
  </si>
  <si>
    <t>Organization Name (as listed on BearLink):</t>
  </si>
  <si>
    <t>President Name:</t>
  </si>
  <si>
    <t>President's University Email:</t>
  </si>
  <si>
    <t>Trreasurer Name:</t>
  </si>
  <si>
    <t>Treasurer's University Email:</t>
  </si>
  <si>
    <t>Advisor's Name:</t>
  </si>
  <si>
    <t>Advisor's Email:</t>
  </si>
  <si>
    <r>
      <rPr>
        <b/>
        <sz val="11"/>
        <color rgb="FF000000"/>
        <rFont val="Calibri"/>
        <scheme val="minor"/>
      </rPr>
      <t xml:space="preserve">Fiscal Year:
</t>
    </r>
    <r>
      <rPr>
        <i/>
        <sz val="9"/>
        <color rgb="FF000000"/>
        <rFont val="Calibri"/>
        <scheme val="minor"/>
      </rPr>
      <t>(Ex. 2025-2026)</t>
    </r>
  </si>
  <si>
    <t># of Members (Current):</t>
  </si>
  <si>
    <t>Executive Transition Information</t>
  </si>
  <si>
    <t>When Was Your Most Recent Executive Board Election:</t>
  </si>
  <si>
    <t>When Will Next Executive Board Election Be:</t>
  </si>
  <si>
    <t>SOFAC's Objectives</t>
  </si>
  <si>
    <t>Event Types</t>
  </si>
  <si>
    <t>1. To assist, via funding, registered student organizations in their effort to sponsor services or events that directly contribute to the betterment of the Missouri State student community.</t>
  </si>
  <si>
    <t>Location</t>
  </si>
  <si>
    <t>On-Campus Event</t>
  </si>
  <si>
    <r>
      <rPr>
        <sz val="11"/>
        <color rgb="FF000000"/>
        <rFont val="Calibri"/>
        <scheme val="minor"/>
      </rPr>
      <t>Off-Campus Event (</t>
    </r>
    <r>
      <rPr>
        <i/>
        <sz val="11"/>
        <color rgb="FF000000"/>
        <rFont val="Calibri"/>
        <scheme val="minor"/>
      </rPr>
      <t>60+ miles away</t>
    </r>
    <r>
      <rPr>
        <sz val="11"/>
        <color rgb="FF000000"/>
        <rFont val="Calibri"/>
        <scheme val="minor"/>
      </rPr>
      <t>)</t>
    </r>
  </si>
  <si>
    <t>Audience</t>
  </si>
  <si>
    <t>Public (All Students are Welcome)</t>
  </si>
  <si>
    <t>Private (Organization Members Only)</t>
  </si>
  <si>
    <t>Admission</t>
  </si>
  <si>
    <t>Free to All Students</t>
  </si>
  <si>
    <t>3. To assist, via funding, registered student organizations’ efforts to participate in services or events designed to foster members’ educational, leadership or career focused growth, or to assist in the attainment of the respective organization’s mission/purpose.</t>
  </si>
  <si>
    <t>Cost to Attend</t>
  </si>
  <si>
    <t>Alcohol</t>
  </si>
  <si>
    <t>Alcoholic Event</t>
  </si>
  <si>
    <t>Non-Alcoholic Event</t>
  </si>
  <si>
    <t>4. To assist, via funding, registered student organizations’ efforts to sponsor physical and/ or environmental improvements in the quality of the Missouri State student community.</t>
  </si>
  <si>
    <t>Time</t>
  </si>
  <si>
    <t>One Day</t>
  </si>
  <si>
    <t>Overnight</t>
  </si>
  <si>
    <t>GENERAL INFORMATION</t>
  </si>
  <si>
    <t>NON-EVENT EXPENSES</t>
  </si>
  <si>
    <t>This section is for general, non-event-specific expenses. Fill out the information in the yellow cell below.</t>
  </si>
  <si>
    <t>The "Amount Allowed" column is the maximum amount of money that your organization can request for an event. Some cells will autofill based on the information provided in the General Information Section.</t>
  </si>
  <si>
    <t>Expense Description</t>
  </si>
  <si>
    <t>Provide a description of all the general expenses you are requesting in the yellow box below. Then check the boxes of the SOFAC Objectives that fit the description of your request.</t>
  </si>
  <si>
    <t>Allowed Expenses</t>
  </si>
  <si>
    <t>Amount Allowed</t>
  </si>
  <si>
    <t>Amount Requested</t>
  </si>
  <si>
    <t>Amount Remaining</t>
  </si>
  <si>
    <t>Equipment Purchases</t>
  </si>
  <si>
    <t>Association/Membership Fees</t>
  </si>
  <si>
    <t>Lodging</t>
  </si>
  <si>
    <t>Contracted Fees</t>
  </si>
  <si>
    <t>Conference Registration Fees</t>
  </si>
  <si>
    <t>Club League/Tournament Fees</t>
  </si>
  <si>
    <t>Facility Reservation Fees</t>
  </si>
  <si>
    <t>Advertising/Marketing</t>
  </si>
  <si>
    <t>Clothing/Uniforms</t>
  </si>
  <si>
    <t>Decorations/Supplies for Decorations</t>
  </si>
  <si>
    <t>Food and Drinks (Non-Alcoholic)</t>
  </si>
  <si>
    <t>Transportation Expenses</t>
  </si>
  <si>
    <t>Airline Tickets</t>
  </si>
  <si>
    <t>Vehicle Rental (up to 6 passengers)</t>
  </si>
  <si>
    <t>Vehicle Rental (7-11 passengers)</t>
  </si>
  <si>
    <t>Please include any additional information you wish to share with SOFAC to aid in the decision making process for allocating funds.</t>
  </si>
  <si>
    <t>Vehicle Rental (12+ passengers)</t>
  </si>
  <si>
    <t>Bus Rental</t>
  </si>
  <si>
    <t>Train/Bus</t>
  </si>
  <si>
    <t>Parking</t>
  </si>
  <si>
    <t>Taxi/Shuttle/Ride Share Service</t>
  </si>
  <si>
    <t>Gas (rental vehicles only)</t>
  </si>
  <si>
    <t>Mileage (personal vehicles only)</t>
  </si>
  <si>
    <t>Mileage (university vehicles only)</t>
  </si>
  <si>
    <t>Total</t>
  </si>
  <si>
    <t>EVENT EXPENSES</t>
  </si>
  <si>
    <t>This section is for event-specific expenses. Fill out the information in the yellow cells below. This information will complete formulas that are used throughout the sheet.</t>
  </si>
  <si>
    <t>Event 1</t>
  </si>
  <si>
    <t>Event Name:</t>
  </si>
  <si>
    <t>Number of Members that Attending:</t>
  </si>
  <si>
    <t>Number of Members Requesting SOFAC:</t>
  </si>
  <si>
    <t>Event Begin Date:</t>
  </si>
  <si>
    <t>Event End Date:</t>
  </si>
  <si>
    <t>Event Length (Days):</t>
  </si>
  <si>
    <t>Event Length (Nights):</t>
  </si>
  <si>
    <t>Transportation</t>
  </si>
  <si>
    <t>Number of Personal Vehicles:</t>
  </si>
  <si>
    <t>Number of Rental Vehicles:</t>
  </si>
  <si>
    <t>Number of University Vehicles:</t>
  </si>
  <si>
    <t>Miles (roundtrip):</t>
  </si>
  <si>
    <t>Contract</t>
  </si>
  <si>
    <t>Number of Contracted Individuals:</t>
  </si>
  <si>
    <t>Event Description</t>
  </si>
  <si>
    <t>Provide a description of your event in the space below. Then check the boxes of the SOFAC Objectives and Event Types that fit the description of your event.</t>
  </si>
  <si>
    <t>Alcoholic Event (Alcohol will be Present)</t>
  </si>
  <si>
    <t>Event 2</t>
  </si>
  <si>
    <t>Event 3</t>
  </si>
  <si>
    <t>Event 4</t>
  </si>
  <si>
    <t>Event 5</t>
  </si>
  <si>
    <t>Event 6</t>
  </si>
  <si>
    <t>Event 7</t>
  </si>
  <si>
    <t>Event 8</t>
  </si>
  <si>
    <t>Event 9</t>
  </si>
  <si>
    <t>Event 10</t>
  </si>
  <si>
    <t>Fiscal Year Budget Breakdown</t>
  </si>
  <si>
    <t>Do not input any information on this sheet. All information from the previous sheets will be collected and summarized here for your review before submitting your budget proposal request to SOFAC. Ensure all information is correct. If any areas contain errors, please correct them on their respective sheets.</t>
  </si>
  <si>
    <t>Total Amount Requested for Non-Event Expenses</t>
  </si>
  <si>
    <t>Events</t>
  </si>
  <si>
    <t>Name</t>
  </si>
  <si>
    <t>Amount Requesting</t>
  </si>
  <si>
    <t>Event 1:</t>
  </si>
  <si>
    <t>Event 2:</t>
  </si>
  <si>
    <t>Event 3:</t>
  </si>
  <si>
    <t>Event 4:</t>
  </si>
  <si>
    <t>Event 5:</t>
  </si>
  <si>
    <t>Event 6:</t>
  </si>
  <si>
    <t>Event 7:</t>
  </si>
  <si>
    <t>Event 8:</t>
  </si>
  <si>
    <t>Event 9:</t>
  </si>
  <si>
    <t>Event 10:</t>
  </si>
  <si>
    <t>Amount Allowed per Fiscal Year</t>
  </si>
  <si>
    <t>No Max</t>
  </si>
  <si>
    <t>Total Amount Requsted:</t>
  </si>
  <si>
    <t>5DDYyk9VYUO65chlIz-3fywwLWZV2elLuf60ZE2ImVtUNjNMR0w0REZIUDAyMVRKSUQyVVRHM1hNViQlQCN0PWcu</t>
  </si>
  <si>
    <t>Form1</t>
  </si>
  <si>
    <t>{3033f2cc-97a3-4c02-ae78-a7996591c9b7}</t>
  </si>
  <si>
    <t>2. To assist, via funding, registered student organizations’ efforts to sponsor events on campus to improve the social, recreational, and educational offerings to the students and the rest of the University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</si>
</sst>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9"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sz val="24"/>
      <color theme="1"/>
      <name val="Calibri"/>
      <family val="2"/>
      <scheme val="minor"/>
    </font>
    <font>
      <b/>
      <sz val="11"/>
      <color rgb="FF000000"/>
      <name val="Calibri"/>
      <family val="2"/>
    </font>
    <font>
      <sz val="11"/>
      <color rgb="FF000000"/>
      <name val="Calibri"/>
      <family val="2"/>
    </font>
    <font>
      <sz val="11"/>
      <color rgb="FF000000"/>
      <name val="Calibri"/>
      <scheme val="minor"/>
    </font>
    <font>
      <i/>
      <sz val="11"/>
      <color rgb="FF000000"/>
      <name val="Calibri"/>
      <scheme val="minor"/>
    </font>
    <font>
      <b/>
      <sz val="11"/>
      <color rgb="FF000000"/>
      <name val="Calibri"/>
      <scheme val="minor"/>
    </font>
    <font>
      <i/>
      <sz val="9"/>
      <color rgb="FF000000"/>
      <name val="Calibri"/>
      <scheme val="minor"/>
    </font>
    <font>
      <i/>
      <sz val="11"/>
      <color theme="1"/>
      <name val="Calibri"/>
      <family val="2"/>
      <scheme val="minor"/>
    </font>
    <font>
      <sz val="11"/>
      <color theme="8" tint="-0.249977111117893"/>
      <name val="Calibri"/>
      <family val="2"/>
      <scheme val="minor"/>
    </font>
    <font>
      <b/>
      <sz val="26"/>
      <color theme="1"/>
      <name val="Calibri"/>
      <family val="2"/>
      <scheme val="minor"/>
    </font>
    <font>
      <b/>
      <sz val="12"/>
      <color theme="1"/>
      <name val="Calibri"/>
      <family val="2"/>
      <scheme val="minor"/>
    </font>
    <font>
      <sz val="20"/>
      <color theme="1"/>
      <name val="Calibri"/>
      <family val="2"/>
      <scheme val="minor"/>
    </font>
    <font>
      <sz val="11"/>
      <color rgb="FF242424"/>
      <name val="Aptos Narrow"/>
      <charset val="1"/>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39997558519241921"/>
        <bgColor indexed="64"/>
      </patternFill>
    </fill>
  </fills>
  <borders count="5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222">
    <xf numFmtId="0" fontId="0" fillId="0" borderId="0" xfId="0"/>
    <xf numFmtId="164" fontId="0" fillId="0" borderId="0" xfId="0" applyNumberFormat="1"/>
    <xf numFmtId="49" fontId="0" fillId="0" borderId="0" xfId="0" applyNumberFormat="1"/>
    <xf numFmtId="0" fontId="1" fillId="0" borderId="0" xfId="0" applyFont="1"/>
    <xf numFmtId="0" fontId="0" fillId="0" borderId="4" xfId="0" applyBorder="1"/>
    <xf numFmtId="164" fontId="0" fillId="0" borderId="5" xfId="0" applyNumberFormat="1" applyBorder="1"/>
    <xf numFmtId="0" fontId="0" fillId="0" borderId="6" xfId="0" applyBorder="1"/>
    <xf numFmtId="0" fontId="0" fillId="0" borderId="7" xfId="0" applyBorder="1"/>
    <xf numFmtId="164" fontId="0" fillId="0" borderId="8" xfId="0" applyNumberFormat="1" applyBorder="1"/>
    <xf numFmtId="0" fontId="0" fillId="0" borderId="2" xfId="0" applyBorder="1"/>
    <xf numFmtId="0" fontId="0" fillId="0" borderId="8" xfId="0" applyBorder="1"/>
    <xf numFmtId="0" fontId="0" fillId="0" borderId="5" xfId="0" applyBorder="1"/>
    <xf numFmtId="0" fontId="0" fillId="0" borderId="11" xfId="0" applyBorder="1"/>
    <xf numFmtId="0" fontId="0" fillId="3" borderId="3" xfId="0" applyFill="1" applyBorder="1"/>
    <xf numFmtId="0" fontId="0" fillId="3" borderId="5" xfId="0" applyFill="1" applyBorder="1"/>
    <xf numFmtId="0" fontId="0" fillId="3" borderId="8" xfId="0" applyFill="1" applyBorder="1"/>
    <xf numFmtId="14" fontId="0" fillId="3" borderId="5" xfId="0" applyNumberFormat="1" applyFill="1" applyBorder="1"/>
    <xf numFmtId="0" fontId="0" fillId="3" borderId="10" xfId="0" applyFill="1" applyBorder="1"/>
    <xf numFmtId="0" fontId="1" fillId="2" borderId="1" xfId="0" applyFont="1" applyFill="1" applyBorder="1"/>
    <xf numFmtId="0" fontId="1" fillId="2" borderId="2" xfId="0" applyFont="1" applyFill="1" applyBorder="1"/>
    <xf numFmtId="0" fontId="1" fillId="2" borderId="3" xfId="0" applyFont="1" applyFill="1" applyBorder="1"/>
    <xf numFmtId="0" fontId="1" fillId="0" borderId="21" xfId="0" applyFont="1" applyBorder="1"/>
    <xf numFmtId="0" fontId="0" fillId="3" borderId="22" xfId="0" applyFill="1" applyBorder="1"/>
    <xf numFmtId="0" fontId="1" fillId="0" borderId="14" xfId="0" applyFont="1" applyBorder="1"/>
    <xf numFmtId="0" fontId="0" fillId="3" borderId="15" xfId="0" applyFill="1" applyBorder="1"/>
    <xf numFmtId="0" fontId="1" fillId="0" borderId="16" xfId="0" applyFont="1" applyBorder="1"/>
    <xf numFmtId="0" fontId="0" fillId="3" borderId="17" xfId="0" applyFill="1" applyBorder="1"/>
    <xf numFmtId="0" fontId="1" fillId="0" borderId="0" xfId="0" applyFont="1" applyAlignment="1">
      <alignment horizontal="center" vertical="center"/>
      <extLst>
        <ext xmlns:xfpb="http://schemas.microsoft.com/office/spreadsheetml/2022/featurepropertybag" uri="{C7286773-470A-42A8-94C5-96B5CB345126}">
          <xfpb:xfComplement i="0"/>
        </ext>
      </extLst>
    </xf>
    <xf numFmtId="0" fontId="1"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 fillId="2" borderId="1" xfId="0" applyFont="1" applyFill="1" applyBorder="1" applyAlignment="1">
      <alignment horizontal="center"/>
    </xf>
    <xf numFmtId="0" fontId="1" fillId="2" borderId="3" xfId="0" applyFont="1" applyFill="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164" fontId="1" fillId="2" borderId="2" xfId="0" applyNumberFormat="1" applyFont="1" applyFill="1" applyBorder="1"/>
    <xf numFmtId="164" fontId="0" fillId="0" borderId="7" xfId="0" applyNumberFormat="1" applyBorder="1"/>
    <xf numFmtId="0" fontId="0" fillId="0" borderId="18" xfId="0" applyBorder="1" applyAlignment="1">
      <alignment horizontal="center"/>
      <extLst>
        <ext xmlns:xfpb="http://schemas.microsoft.com/office/spreadsheetml/2022/featurepropertybag" uri="{C7286773-470A-42A8-94C5-96B5CB345126}">
          <xfpb:xfComplement i="0"/>
        </ext>
      </extLst>
    </xf>
    <xf numFmtId="0" fontId="9" fillId="0" borderId="19"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4" borderId="0" xfId="0" applyFill="1"/>
    <xf numFmtId="164" fontId="0" fillId="4" borderId="0" xfId="0" applyNumberFormat="1" applyFill="1"/>
    <xf numFmtId="0" fontId="13" fillId="4" borderId="0" xfId="0" applyFont="1" applyFill="1" applyAlignment="1">
      <alignment horizontal="center" vertical="center" wrapText="1"/>
    </xf>
    <xf numFmtId="0" fontId="1" fillId="4" borderId="0" xfId="0" applyFont="1" applyFill="1"/>
    <xf numFmtId="0" fontId="1" fillId="4" borderId="0" xfId="0" applyFont="1" applyFill="1" applyAlignment="1">
      <alignment vertical="center" wrapText="1"/>
    </xf>
    <xf numFmtId="0" fontId="8" fillId="4" borderId="0" xfId="0" applyFont="1" applyFill="1" applyAlignment="1">
      <alignment wrapText="1"/>
    </xf>
    <xf numFmtId="0" fontId="1" fillId="4" borderId="0" xfId="0" applyFont="1" applyFill="1" applyAlignment="1">
      <alignment horizontal="center"/>
    </xf>
    <xf numFmtId="0" fontId="0" fillId="0" borderId="7" xfId="0" applyBorder="1" applyAlignment="1">
      <alignment horizontal="center"/>
    </xf>
    <xf numFmtId="0" fontId="1" fillId="0" borderId="9" xfId="0" applyFont="1" applyBorder="1"/>
    <xf numFmtId="164" fontId="1" fillId="4" borderId="0" xfId="0" applyNumberFormat="1" applyFont="1" applyFill="1" applyAlignment="1">
      <alignment horizontal="center"/>
    </xf>
    <xf numFmtId="164" fontId="0" fillId="3" borderId="0" xfId="0" applyNumberFormat="1" applyFill="1"/>
    <xf numFmtId="0" fontId="0" fillId="0" borderId="0" xfId="0" applyAlignment="1">
      <alignment horizontal="center"/>
    </xf>
    <xf numFmtId="0" fontId="1" fillId="2" borderId="4" xfId="0" applyFont="1" applyFill="1" applyBorder="1"/>
    <xf numFmtId="0" fontId="1" fillId="2" borderId="0" xfId="0" applyFont="1" applyFill="1"/>
    <xf numFmtId="0" fontId="1" fillId="2" borderId="5" xfId="0" applyFont="1" applyFill="1" applyBorder="1"/>
    <xf numFmtId="0" fontId="1" fillId="0" borderId="4" xfId="0" applyFont="1" applyBorder="1"/>
    <xf numFmtId="164" fontId="0" fillId="0" borderId="0" xfId="0" applyNumberFormat="1" applyAlignment="1">
      <alignment horizontal="center"/>
    </xf>
    <xf numFmtId="0" fontId="13" fillId="4" borderId="0" xfId="0" applyFont="1" applyFill="1" applyAlignment="1">
      <alignment vertical="center" wrapText="1"/>
    </xf>
    <xf numFmtId="164" fontId="0" fillId="0" borderId="10" xfId="0" applyNumberFormat="1" applyBorder="1" applyAlignment="1">
      <alignment horizontal="center" vertical="center" wrapText="1"/>
    </xf>
    <xf numFmtId="0" fontId="0" fillId="4" borderId="40" xfId="0" applyFill="1" applyBorder="1" applyAlignment="1">
      <alignment vertical="center"/>
      <extLst>
        <ext xmlns:xfpb="http://schemas.microsoft.com/office/spreadsheetml/2022/featurepropertybag" uri="{C7286773-470A-42A8-94C5-96B5CB345126}">
          <xfpb:xfComplement i="0"/>
        </ext>
      </extLst>
    </xf>
    <xf numFmtId="0" fontId="0" fillId="4" borderId="43" xfId="0" applyFill="1" applyBorder="1" applyAlignment="1">
      <alignment vertical="center"/>
      <extLst>
        <ext xmlns:xfpb="http://schemas.microsoft.com/office/spreadsheetml/2022/featurepropertybag" uri="{C7286773-470A-42A8-94C5-96B5CB345126}">
          <xfpb:xfComplement i="0"/>
        </ext>
      </extLst>
    </xf>
    <xf numFmtId="0" fontId="0" fillId="4" borderId="39" xfId="0" applyFill="1" applyBorder="1" applyAlignment="1">
      <alignment vertical="center"/>
      <extLst>
        <ext xmlns:xfpb="http://schemas.microsoft.com/office/spreadsheetml/2022/featurepropertybag" uri="{C7286773-470A-42A8-94C5-96B5CB345126}">
          <xfpb:xfComplement i="0"/>
        </ext>
      </extLst>
    </xf>
    <xf numFmtId="0" fontId="3" fillId="4" borderId="0" xfId="0" applyFont="1" applyFill="1" applyAlignment="1">
      <alignment horizontal="center"/>
    </xf>
    <xf numFmtId="0" fontId="13" fillId="4" borderId="0" xfId="0" applyFont="1" applyFill="1" applyAlignment="1">
      <alignment horizontal="center"/>
    </xf>
    <xf numFmtId="0" fontId="6" fillId="4" borderId="0" xfId="0" applyFont="1" applyFill="1" applyAlignment="1">
      <alignment horizontal="center" vertical="center"/>
    </xf>
    <xf numFmtId="0" fontId="8" fillId="0" borderId="34" xfId="0" applyFont="1" applyBorder="1" applyAlignment="1">
      <alignment horizontal="center" wrapText="1"/>
    </xf>
    <xf numFmtId="0" fontId="8" fillId="0" borderId="0" xfId="0" applyFont="1" applyAlignment="1">
      <alignment horizontal="center" wrapText="1"/>
    </xf>
    <xf numFmtId="0" fontId="8" fillId="0" borderId="35" xfId="0" applyFont="1" applyBorder="1" applyAlignment="1">
      <alignment horizont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14" fontId="0" fillId="3" borderId="2" xfId="0" applyNumberFormat="1" applyFill="1" applyBorder="1" applyAlignment="1">
      <alignment horizontal="center"/>
    </xf>
    <xf numFmtId="0" fontId="0" fillId="3" borderId="3"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1" fillId="0" borderId="21" xfId="0" applyFont="1" applyBorder="1"/>
    <xf numFmtId="0" fontId="1" fillId="0" borderId="23" xfId="0" applyFont="1" applyBorder="1"/>
    <xf numFmtId="0" fontId="1" fillId="0" borderId="14" xfId="0" applyFont="1" applyBorder="1"/>
    <xf numFmtId="0" fontId="1" fillId="0" borderId="24" xfId="0" applyFont="1" applyBorder="1"/>
    <xf numFmtId="0" fontId="1" fillId="0" borderId="16" xfId="0" applyFont="1" applyBorder="1"/>
    <xf numFmtId="0" fontId="1" fillId="0" borderId="25" xfId="0" applyFont="1" applyBorder="1"/>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8" fillId="0" borderId="36" xfId="0" applyFont="1" applyBorder="1" applyAlignment="1">
      <alignment horizontal="center" wrapText="1"/>
    </xf>
    <xf numFmtId="0" fontId="8" fillId="0" borderId="37" xfId="0" applyFont="1" applyBorder="1" applyAlignment="1">
      <alignment horizontal="center" wrapText="1"/>
    </xf>
    <xf numFmtId="0" fontId="8" fillId="0" borderId="38" xfId="0" applyFont="1" applyBorder="1" applyAlignment="1">
      <alignment horizontal="center"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33" xfId="0" applyFont="1" applyFill="1" applyBorder="1" applyAlignment="1">
      <alignment horizontal="center"/>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0" fillId="3" borderId="23" xfId="0" applyFill="1" applyBorder="1"/>
    <xf numFmtId="0" fontId="0" fillId="3" borderId="22" xfId="0" applyFill="1" applyBorder="1"/>
    <xf numFmtId="0" fontId="0" fillId="3" borderId="24" xfId="0" applyFill="1" applyBorder="1"/>
    <xf numFmtId="0" fontId="0" fillId="3" borderId="15" xfId="0" applyFill="1" applyBorder="1"/>
    <xf numFmtId="0" fontId="0" fillId="3" borderId="25" xfId="0" applyFill="1" applyBorder="1"/>
    <xf numFmtId="0" fontId="0" fillId="3" borderId="17" xfId="0" applyFill="1" applyBorder="1"/>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1" fillId="0" borderId="9" xfId="0" applyFont="1" applyBorder="1" applyAlignment="1">
      <alignment horizontal="center" wrapText="1"/>
    </xf>
    <xf numFmtId="0" fontId="1" fillId="0" borderId="11" xfId="0" applyFont="1" applyBorder="1" applyAlignment="1">
      <alignment horizontal="center" wrapText="1"/>
    </xf>
    <xf numFmtId="0" fontId="16" fillId="3" borderId="11" xfId="0" applyFont="1" applyFill="1" applyBorder="1" applyAlignment="1">
      <alignment horizontal="center" vertical="center"/>
    </xf>
    <xf numFmtId="0" fontId="16" fillId="3" borderId="10" xfId="0" applyFont="1" applyFill="1" applyBorder="1" applyAlignment="1">
      <alignment horizontal="center" vertical="center"/>
    </xf>
    <xf numFmtId="164" fontId="0" fillId="0" borderId="0" xfId="0" applyNumberFormat="1"/>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164" fontId="14" fillId="0" borderId="0" xfId="0" applyNumberFormat="1" applyFont="1"/>
    <xf numFmtId="164" fontId="14" fillId="0" borderId="7" xfId="0" applyNumberFormat="1" applyFont="1" applyBorder="1"/>
    <xf numFmtId="164" fontId="0" fillId="3" borderId="0" xfId="0" applyNumberFormat="1" applyFill="1" applyAlignment="1">
      <alignment horizontal="center" vertical="top" wrapText="1"/>
    </xf>
    <xf numFmtId="164" fontId="0" fillId="3" borderId="5" xfId="0" applyNumberFormat="1" applyFill="1" applyBorder="1" applyAlignment="1">
      <alignment horizontal="center" vertical="top" wrapText="1"/>
    </xf>
    <xf numFmtId="164" fontId="0" fillId="3" borderId="7" xfId="0" applyNumberFormat="1" applyFill="1" applyBorder="1" applyAlignment="1">
      <alignment horizontal="center" vertical="top" wrapText="1"/>
    </xf>
    <xf numFmtId="164" fontId="0" fillId="3" borderId="8" xfId="0" applyNumberFormat="1" applyFill="1" applyBorder="1" applyAlignment="1">
      <alignment horizontal="center" vertical="top" wrapText="1"/>
    </xf>
    <xf numFmtId="0" fontId="4" fillId="4" borderId="0" xfId="0" applyFont="1" applyFill="1" applyAlignment="1">
      <alignment horizontal="center" vertical="center"/>
    </xf>
    <xf numFmtId="0" fontId="13" fillId="4" borderId="0" xfId="0" applyFont="1" applyFill="1" applyAlignment="1">
      <alignment horizontal="center" vertical="center" wrapText="1"/>
    </xf>
    <xf numFmtId="164" fontId="2" fillId="0" borderId="0" xfId="0" applyNumberFormat="1" applyFont="1"/>
    <xf numFmtId="0" fontId="8" fillId="4" borderId="41" xfId="0" applyFont="1" applyFill="1" applyBorder="1" applyAlignment="1">
      <alignment horizontal="center" wrapText="1"/>
    </xf>
    <xf numFmtId="0" fontId="8" fillId="4" borderId="42"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1" fillId="5" borderId="11" xfId="0" applyNumberFormat="1" applyFont="1" applyFill="1" applyBorder="1" applyAlignment="1">
      <alignment horizontal="center"/>
    </xf>
    <xf numFmtId="164" fontId="1" fillId="5" borderId="10" xfId="0" applyNumberFormat="1" applyFont="1" applyFill="1" applyBorder="1" applyAlignment="1">
      <alignment horizontal="center"/>
    </xf>
    <xf numFmtId="0" fontId="7" fillId="2" borderId="46" xfId="0" applyFont="1" applyFill="1" applyBorder="1" applyAlignment="1">
      <alignment horizontal="center"/>
    </xf>
    <xf numFmtId="0" fontId="7" fillId="2" borderId="47" xfId="0" applyFont="1" applyFill="1" applyBorder="1" applyAlignment="1">
      <alignment horizontal="center"/>
    </xf>
    <xf numFmtId="0" fontId="7" fillId="2" borderId="48" xfId="0" applyFont="1" applyFill="1" applyBorder="1" applyAlignment="1">
      <alignment horizontal="center"/>
    </xf>
    <xf numFmtId="0" fontId="8" fillId="4" borderId="44" xfId="0" applyFont="1" applyFill="1" applyBorder="1" applyAlignment="1">
      <alignment horizontal="center" wrapText="1"/>
    </xf>
    <xf numFmtId="0" fontId="8" fillId="4" borderId="45" xfId="0" applyFont="1" applyFill="1" applyBorder="1" applyAlignment="1">
      <alignment horizontal="center" wrapText="1"/>
    </xf>
    <xf numFmtId="164" fontId="1" fillId="2" borderId="2" xfId="0" applyNumberFormat="1" applyFont="1" applyFill="1" applyBorder="1" applyAlignment="1">
      <alignment horizontal="center"/>
    </xf>
    <xf numFmtId="164" fontId="0" fillId="0" borderId="2" xfId="0" applyNumberFormat="1" applyBorder="1" applyAlignment="1">
      <alignment horizontal="center" vertical="top" wrapText="1"/>
    </xf>
    <xf numFmtId="164" fontId="0" fillId="0" borderId="3" xfId="0" applyNumberFormat="1" applyBorder="1" applyAlignment="1">
      <alignment horizontal="center" vertical="top" wrapText="1"/>
    </xf>
    <xf numFmtId="164" fontId="0" fillId="0" borderId="0" xfId="0" applyNumberFormat="1" applyAlignment="1">
      <alignment horizontal="center" vertical="top" wrapText="1"/>
    </xf>
    <xf numFmtId="164" fontId="0" fillId="0" borderId="5" xfId="0" applyNumberFormat="1" applyBorder="1" applyAlignment="1">
      <alignment horizontal="center" vertical="top" wrapText="1"/>
    </xf>
    <xf numFmtId="0" fontId="0" fillId="3" borderId="4" xfId="0" applyFill="1" applyBorder="1" applyAlignment="1">
      <alignment horizontal="center" wrapText="1"/>
    </xf>
    <xf numFmtId="0" fontId="0" fillId="3" borderId="0" xfId="0" applyFill="1" applyAlignment="1">
      <alignment horizontal="center" wrapText="1"/>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7" xfId="0" applyFill="1" applyBorder="1" applyAlignment="1">
      <alignment horizontal="center" wrapText="1"/>
    </xf>
    <xf numFmtId="0" fontId="0" fillId="3" borderId="8" xfId="0" applyFill="1" applyBorder="1" applyAlignment="1">
      <alignment horizontal="center" wrapText="1"/>
    </xf>
    <xf numFmtId="0" fontId="8" fillId="4" borderId="49" xfId="0" applyFont="1" applyFill="1" applyBorder="1" applyAlignment="1">
      <alignment horizontal="center" wrapText="1"/>
    </xf>
    <xf numFmtId="0" fontId="8" fillId="4" borderId="50" xfId="0" applyFont="1" applyFill="1" applyBorder="1" applyAlignment="1">
      <alignment horizontal="center" wrapText="1"/>
    </xf>
    <xf numFmtId="0" fontId="8" fillId="4" borderId="51" xfId="0" applyFont="1" applyFill="1" applyBorder="1" applyAlignment="1">
      <alignment horizontal="center" wrapText="1"/>
    </xf>
    <xf numFmtId="0" fontId="8" fillId="4" borderId="52" xfId="0" applyFont="1" applyFill="1" applyBorder="1" applyAlignment="1">
      <alignment horizontal="center" wrapText="1"/>
    </xf>
    <xf numFmtId="0" fontId="8" fillId="4" borderId="53" xfId="0" applyFont="1" applyFill="1" applyBorder="1" applyAlignment="1">
      <alignment horizontal="center" wrapText="1"/>
    </xf>
    <xf numFmtId="0" fontId="8" fillId="4" borderId="54" xfId="0" applyFont="1" applyFill="1" applyBorder="1" applyAlignment="1">
      <alignment horizontal="center" wrapText="1"/>
    </xf>
    <xf numFmtId="0" fontId="8" fillId="4" borderId="55" xfId="0" applyFont="1" applyFill="1" applyBorder="1" applyAlignment="1">
      <alignment horizontal="center" wrapText="1"/>
    </xf>
    <xf numFmtId="0" fontId="8" fillId="4" borderId="56" xfId="0" applyFont="1" applyFill="1" applyBorder="1" applyAlignment="1">
      <alignment horizontal="center" wrapText="1"/>
    </xf>
    <xf numFmtId="0" fontId="8" fillId="4" borderId="57" xfId="0" applyFont="1" applyFill="1" applyBorder="1" applyAlignment="1">
      <alignment horizontal="center" wrapText="1"/>
    </xf>
    <xf numFmtId="0" fontId="0" fillId="4" borderId="58" xfId="0" applyFill="1" applyBorder="1" applyAlignment="1">
      <alignment horizontal="center" vertical="center"/>
      <extLst>
        <ext xmlns:xfpb="http://schemas.microsoft.com/office/spreadsheetml/2022/featurepropertybag" uri="{C7286773-470A-42A8-94C5-96B5CB345126}">
          <xfpb:xfComplement i="0"/>
        </ext>
      </extLst>
    </xf>
    <xf numFmtId="0" fontId="0" fillId="4" borderId="43" xfId="0" applyFill="1" applyBorder="1" applyAlignment="1">
      <alignment horizontal="center" vertical="center"/>
      <extLst>
        <ext xmlns:xfpb="http://schemas.microsoft.com/office/spreadsheetml/2022/featurepropertybag" uri="{C7286773-470A-42A8-94C5-96B5CB345126}">
          <xfpb:xfComplement i="0"/>
        </ext>
      </extLst>
    </xf>
    <xf numFmtId="0" fontId="0" fillId="4" borderId="14" xfId="0" applyFill="1" applyBorder="1" applyAlignment="1">
      <alignment horizontal="center" vertical="center"/>
      <extLst>
        <ext xmlns:xfpb="http://schemas.microsoft.com/office/spreadsheetml/2022/featurepropertybag" uri="{C7286773-470A-42A8-94C5-96B5CB345126}">
          <xfpb:xfComplement i="0"/>
        </ext>
      </extLst>
    </xf>
    <xf numFmtId="0" fontId="0" fillId="4" borderId="16" xfId="0" applyFill="1" applyBorder="1" applyAlignment="1">
      <alignment horizontal="center" vertical="center"/>
      <extLst>
        <ext xmlns:xfpb="http://schemas.microsoft.com/office/spreadsheetml/2022/featurepropertybag" uri="{C7286773-470A-42A8-94C5-96B5CB345126}">
          <xfpb:xfComplement i="0"/>
        </ext>
      </extLst>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8" fillId="4" borderId="24" xfId="0" applyFont="1" applyFill="1" applyBorder="1" applyAlignment="1">
      <alignment horizontal="left" wrapText="1"/>
    </xf>
    <xf numFmtId="0" fontId="8" fillId="4" borderId="15" xfId="0" applyFont="1" applyFill="1" applyBorder="1" applyAlignment="1">
      <alignment horizontal="left" wrapText="1"/>
    </xf>
    <xf numFmtId="0" fontId="8" fillId="4" borderId="25" xfId="0" applyFont="1" applyFill="1" applyBorder="1" applyAlignment="1">
      <alignment horizontal="left" wrapText="1"/>
    </xf>
    <xf numFmtId="0" fontId="8" fillId="4" borderId="17" xfId="0" applyFont="1" applyFill="1" applyBorder="1" applyAlignment="1">
      <alignment horizontal="left"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0" fillId="0" borderId="0" xfId="0"/>
    <xf numFmtId="0" fontId="0" fillId="0" borderId="5" xfId="0" applyBorder="1"/>
    <xf numFmtId="0" fontId="0" fillId="0" borderId="7" xfId="0" applyBorder="1"/>
    <xf numFmtId="0" fontId="0" fillId="0" borderId="8" xfId="0" applyBorder="1"/>
    <xf numFmtId="0" fontId="7" fillId="2" borderId="9" xfId="0" applyFont="1" applyFill="1" applyBorder="1" applyAlignment="1">
      <alignment horizontal="center"/>
    </xf>
    <xf numFmtId="0" fontId="7" fillId="2" borderId="11" xfId="0" applyFont="1" applyFill="1" applyBorder="1" applyAlignment="1">
      <alignment horizontal="center"/>
    </xf>
    <xf numFmtId="0" fontId="7" fillId="2" borderId="10" xfId="0" applyFont="1" applyFill="1" applyBorder="1" applyAlignment="1">
      <alignment horizontal="center"/>
    </xf>
    <xf numFmtId="0" fontId="1" fillId="2" borderId="9" xfId="0" applyFont="1" applyFill="1" applyBorder="1" applyAlignment="1">
      <alignment horizontal="center"/>
    </xf>
    <xf numFmtId="0" fontId="0" fillId="4" borderId="12" xfId="0" applyFill="1" applyBorder="1" applyAlignment="1">
      <alignment horizontal="center"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wrapText="1"/>
    </xf>
    <xf numFmtId="0" fontId="8" fillId="4" borderId="13" xfId="0" applyFont="1" applyFill="1" applyBorder="1" applyAlignment="1">
      <alignment horizontal="left" wrapText="1"/>
    </xf>
    <xf numFmtId="0" fontId="0" fillId="0" borderId="0" xfId="0">
      <extLst>
        <ext xmlns:xfpb="http://schemas.microsoft.com/office/spreadsheetml/2022/featurepropertybag" uri="{C7286773-470A-42A8-94C5-96B5CB345126}">
          <xfpb:xfComplement i="0"/>
        </ext>
      </extLst>
    </xf>
    <xf numFmtId="0" fontId="0" fillId="0" borderId="5" xfId="0" applyBorder="1">
      <extLst>
        <ext xmlns:xfpb="http://schemas.microsoft.com/office/spreadsheetml/2022/featurepropertybag" uri="{C7286773-470A-42A8-94C5-96B5CB345126}">
          <xfpb:xfComplement i="0"/>
        </ext>
      </extLst>
    </xf>
    <xf numFmtId="0" fontId="9" fillId="0" borderId="0" xfId="0" applyFont="1"/>
    <xf numFmtId="0" fontId="9" fillId="0" borderId="5" xfId="0" applyFont="1" applyBorder="1"/>
    <xf numFmtId="0" fontId="18" fillId="3" borderId="0" xfId="0" applyFont="1" applyFill="1" applyAlignment="1">
      <alignment horizontal="center" vertical="top" wrapText="1"/>
    </xf>
    <xf numFmtId="0" fontId="18" fillId="3" borderId="5"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8" xfId="0" applyFont="1" applyFill="1" applyBorder="1" applyAlignment="1">
      <alignment horizontal="center"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64" fontId="1" fillId="5" borderId="11" xfId="0" applyNumberFormat="1" applyFont="1" applyFill="1" applyBorder="1" applyAlignment="1">
      <alignment vertical="center"/>
    </xf>
    <xf numFmtId="164" fontId="1" fillId="5" borderId="10" xfId="0" applyNumberFormat="1" applyFont="1" applyFill="1" applyBorder="1" applyAlignment="1">
      <alignment vertical="center"/>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164" fontId="17" fillId="6" borderId="2" xfId="0" applyNumberFormat="1" applyFont="1" applyFill="1" applyBorder="1" applyAlignment="1">
      <alignment horizontal="center"/>
    </xf>
    <xf numFmtId="164" fontId="17" fillId="6" borderId="3" xfId="0" applyNumberFormat="1" applyFont="1" applyFill="1" applyBorder="1" applyAlignment="1">
      <alignment horizontal="center"/>
    </xf>
    <xf numFmtId="164" fontId="17" fillId="6" borderId="7" xfId="0" applyNumberFormat="1" applyFont="1" applyFill="1" applyBorder="1" applyAlignment="1">
      <alignment horizontal="center"/>
    </xf>
    <xf numFmtId="164" fontId="17" fillId="6" borderId="8" xfId="0" applyNumberFormat="1" applyFont="1" applyFill="1" applyBorder="1" applyAlignment="1">
      <alignment horizontal="center"/>
    </xf>
    <xf numFmtId="0" fontId="1" fillId="2" borderId="2" xfId="0" applyFont="1" applyFill="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Medium9"/>
  <colors>
    <mruColors>
      <color rgb="FFCBABFF"/>
      <color rgb="FFB48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CBF7-357D-49B2-8092-58B91D0E4E8B}">
  <sheetPr>
    <pageSetUpPr fitToPage="1"/>
  </sheetPr>
  <dimension ref="A1:H30"/>
  <sheetViews>
    <sheetView tabSelected="1" workbookViewId="0">
      <selection activeCell="B1" sqref="B1:G3"/>
    </sheetView>
  </sheetViews>
  <sheetFormatPr defaultColWidth="0" defaultRowHeight="15" zeroHeight="1" x14ac:dyDescent="0.25"/>
  <cols>
    <col min="1" max="1" width="2.7109375" style="39" customWidth="1"/>
    <col min="2" max="2" width="20.140625" style="3" customWidth="1"/>
    <col min="3" max="3" width="37" bestFit="1" customWidth="1"/>
    <col min="4" max="4" width="2.85546875" customWidth="1"/>
    <col min="5" max="5" width="27.140625" customWidth="1"/>
    <col min="6" max="6" width="11.5703125" customWidth="1"/>
    <col min="7" max="7" width="34.28515625" customWidth="1"/>
    <col min="8" max="8" width="2.85546875" style="39" customWidth="1"/>
    <col min="9" max="16384" width="9.140625" hidden="1"/>
  </cols>
  <sheetData>
    <row r="1" spans="2:7" s="39" customFormat="1" ht="15" customHeight="1" x14ac:dyDescent="0.25">
      <c r="B1" s="63" t="s">
        <v>0</v>
      </c>
      <c r="C1" s="63"/>
      <c r="D1" s="63"/>
      <c r="E1" s="63"/>
      <c r="F1" s="63"/>
      <c r="G1" s="63"/>
    </row>
    <row r="2" spans="2:7" s="39" customFormat="1" ht="15" customHeight="1" x14ac:dyDescent="0.25">
      <c r="B2" s="63"/>
      <c r="C2" s="63"/>
      <c r="D2" s="63"/>
      <c r="E2" s="63"/>
      <c r="F2" s="63"/>
      <c r="G2" s="63"/>
    </row>
    <row r="3" spans="2:7" s="39" customFormat="1" ht="15" customHeight="1" x14ac:dyDescent="0.25">
      <c r="B3" s="63"/>
      <c r="C3" s="63"/>
      <c r="D3" s="63"/>
      <c r="E3" s="63"/>
      <c r="F3" s="63"/>
      <c r="G3" s="63"/>
    </row>
    <row r="4" spans="2:7" s="39" customFormat="1" ht="18.75" x14ac:dyDescent="0.3">
      <c r="B4" s="61" t="s">
        <v>1</v>
      </c>
      <c r="C4" s="61"/>
      <c r="D4" s="61"/>
      <c r="E4" s="61"/>
      <c r="F4" s="61"/>
      <c r="G4" s="61"/>
    </row>
    <row r="5" spans="2:7" s="39" customFormat="1" x14ac:dyDescent="0.25">
      <c r="B5" s="62" t="s">
        <v>2</v>
      </c>
      <c r="C5" s="62"/>
      <c r="D5" s="62"/>
      <c r="E5" s="62"/>
      <c r="F5" s="62"/>
      <c r="G5" s="62"/>
    </row>
    <row r="6" spans="2:7" s="39" customFormat="1" ht="15.75" thickBot="1" x14ac:dyDescent="0.3">
      <c r="B6" s="42"/>
    </row>
    <row r="7" spans="2:7" ht="15" customHeight="1" thickBot="1" x14ac:dyDescent="0.3">
      <c r="B7" s="107" t="s">
        <v>3</v>
      </c>
      <c r="C7" s="108"/>
      <c r="D7" s="109"/>
      <c r="E7" s="109"/>
      <c r="F7" s="109"/>
      <c r="G7" s="110"/>
    </row>
    <row r="8" spans="2:7" s="39" customFormat="1" ht="15.75" thickBot="1" x14ac:dyDescent="0.3">
      <c r="B8" s="42"/>
    </row>
    <row r="9" spans="2:7" x14ac:dyDescent="0.25">
      <c r="B9" s="21" t="s">
        <v>4</v>
      </c>
      <c r="C9" s="22"/>
      <c r="D9" s="75" t="s">
        <v>5</v>
      </c>
      <c r="E9" s="76"/>
      <c r="F9" s="99"/>
      <c r="G9" s="100"/>
    </row>
    <row r="10" spans="2:7" x14ac:dyDescent="0.25">
      <c r="B10" s="23" t="s">
        <v>6</v>
      </c>
      <c r="C10" s="24"/>
      <c r="D10" s="77" t="s">
        <v>7</v>
      </c>
      <c r="E10" s="78"/>
      <c r="F10" s="101"/>
      <c r="G10" s="102"/>
    </row>
    <row r="11" spans="2:7" ht="15.75" thickBot="1" x14ac:dyDescent="0.3">
      <c r="B11" s="25" t="s">
        <v>8</v>
      </c>
      <c r="C11" s="26"/>
      <c r="D11" s="79" t="s">
        <v>9</v>
      </c>
      <c r="E11" s="80"/>
      <c r="F11" s="103"/>
      <c r="G11" s="104"/>
    </row>
    <row r="12" spans="2:7" s="39" customFormat="1" ht="15.75" thickBot="1" x14ac:dyDescent="0.3">
      <c r="B12" s="42"/>
    </row>
    <row r="13" spans="2:7" ht="15" customHeight="1" x14ac:dyDescent="0.25">
      <c r="B13" s="81" t="s">
        <v>10</v>
      </c>
      <c r="C13" s="83"/>
      <c r="D13" s="67" t="s">
        <v>11</v>
      </c>
      <c r="E13" s="85"/>
      <c r="F13" s="105"/>
      <c r="G13" s="83"/>
    </row>
    <row r="14" spans="2:7" ht="15.75" thickBot="1" x14ac:dyDescent="0.3">
      <c r="B14" s="82"/>
      <c r="C14" s="84"/>
      <c r="D14" s="68"/>
      <c r="E14" s="86"/>
      <c r="F14" s="106"/>
      <c r="G14" s="84"/>
    </row>
    <row r="15" spans="2:7" s="39" customFormat="1" ht="15.75" thickBot="1" x14ac:dyDescent="0.3">
      <c r="B15" s="42"/>
    </row>
    <row r="16" spans="2:7" x14ac:dyDescent="0.25">
      <c r="B16" s="67" t="s">
        <v>12</v>
      </c>
      <c r="C16" s="69" t="s">
        <v>13</v>
      </c>
      <c r="D16" s="69"/>
      <c r="E16" s="69"/>
      <c r="F16" s="71"/>
      <c r="G16" s="72"/>
    </row>
    <row r="17" spans="2:7" ht="15.75" thickBot="1" x14ac:dyDescent="0.3">
      <c r="B17" s="68"/>
      <c r="C17" s="70" t="s">
        <v>14</v>
      </c>
      <c r="D17" s="70"/>
      <c r="E17" s="70"/>
      <c r="F17" s="73"/>
      <c r="G17" s="74"/>
    </row>
    <row r="18" spans="2:7" s="39" customFormat="1" ht="15.75" thickBot="1" x14ac:dyDescent="0.3">
      <c r="B18" s="43"/>
    </row>
    <row r="19" spans="2:7" ht="15.75" thickBot="1" x14ac:dyDescent="0.3">
      <c r="B19" s="90" t="s">
        <v>15</v>
      </c>
      <c r="C19" s="91"/>
      <c r="D19" s="91"/>
      <c r="E19" s="92"/>
      <c r="F19" s="93" t="s">
        <v>16</v>
      </c>
      <c r="G19" s="94"/>
    </row>
    <row r="20" spans="2:7" ht="15" customHeight="1" x14ac:dyDescent="0.25">
      <c r="B20" s="64" t="s">
        <v>17</v>
      </c>
      <c r="C20" s="65"/>
      <c r="D20" s="65"/>
      <c r="E20" s="66"/>
      <c r="F20" s="95" t="s">
        <v>18</v>
      </c>
      <c r="G20" s="35" t="s">
        <v>19</v>
      </c>
    </row>
    <row r="21" spans="2:7" x14ac:dyDescent="0.25">
      <c r="B21" s="64"/>
      <c r="C21" s="65"/>
      <c r="D21" s="65"/>
      <c r="E21" s="66"/>
      <c r="F21" s="96"/>
      <c r="G21" s="36" t="s">
        <v>20</v>
      </c>
    </row>
    <row r="22" spans="2:7" ht="15" customHeight="1" x14ac:dyDescent="0.25">
      <c r="B22" s="64" t="s">
        <v>121</v>
      </c>
      <c r="C22" s="65"/>
      <c r="D22" s="65"/>
      <c r="E22" s="66"/>
      <c r="F22" s="97" t="s">
        <v>21</v>
      </c>
      <c r="G22" s="37" t="s">
        <v>22</v>
      </c>
    </row>
    <row r="23" spans="2:7" x14ac:dyDescent="0.25">
      <c r="B23" s="64"/>
      <c r="C23" s="65"/>
      <c r="D23" s="65"/>
      <c r="E23" s="66"/>
      <c r="F23" s="96"/>
      <c r="G23" s="37" t="s">
        <v>23</v>
      </c>
    </row>
    <row r="24" spans="2:7" ht="15" customHeight="1" x14ac:dyDescent="0.25">
      <c r="B24" s="64"/>
      <c r="C24" s="65"/>
      <c r="D24" s="65"/>
      <c r="E24" s="66"/>
      <c r="F24" s="97" t="s">
        <v>24</v>
      </c>
      <c r="G24" s="37" t="s">
        <v>25</v>
      </c>
    </row>
    <row r="25" spans="2:7" x14ac:dyDescent="0.25">
      <c r="B25" s="64" t="s">
        <v>26</v>
      </c>
      <c r="C25" s="65"/>
      <c r="D25" s="65"/>
      <c r="E25" s="66"/>
      <c r="F25" s="96"/>
      <c r="G25" s="37" t="s">
        <v>27</v>
      </c>
    </row>
    <row r="26" spans="2:7" x14ac:dyDescent="0.25">
      <c r="B26" s="64"/>
      <c r="C26" s="65"/>
      <c r="D26" s="65"/>
      <c r="E26" s="66"/>
      <c r="F26" s="97" t="s">
        <v>28</v>
      </c>
      <c r="G26" s="37" t="s">
        <v>29</v>
      </c>
    </row>
    <row r="27" spans="2:7" ht="15" customHeight="1" x14ac:dyDescent="0.25">
      <c r="B27" s="64"/>
      <c r="C27" s="65"/>
      <c r="D27" s="65"/>
      <c r="E27" s="66"/>
      <c r="F27" s="96"/>
      <c r="G27" s="37" t="s">
        <v>30</v>
      </c>
    </row>
    <row r="28" spans="2:7" ht="15" customHeight="1" x14ac:dyDescent="0.25">
      <c r="B28" s="64" t="s">
        <v>31</v>
      </c>
      <c r="C28" s="65"/>
      <c r="D28" s="65"/>
      <c r="E28" s="66"/>
      <c r="F28" s="97" t="s">
        <v>32</v>
      </c>
      <c r="G28" s="37" t="s">
        <v>33</v>
      </c>
    </row>
    <row r="29" spans="2:7" ht="15" customHeight="1" thickBot="1" x14ac:dyDescent="0.3">
      <c r="B29" s="87"/>
      <c r="C29" s="88"/>
      <c r="D29" s="88"/>
      <c r="E29" s="89"/>
      <c r="F29" s="98"/>
      <c r="G29" s="38" t="s">
        <v>34</v>
      </c>
    </row>
    <row r="30" spans="2:7" s="39" customFormat="1" ht="15" customHeight="1" x14ac:dyDescent="0.25">
      <c r="B30" s="44"/>
      <c r="C30" s="44"/>
      <c r="D30" s="44"/>
      <c r="E30" s="44"/>
    </row>
  </sheetData>
  <sheetProtection sheet="1" objects="1" scenarios="1" formatCells="0"/>
  <protectedRanges>
    <protectedRange sqref="D7 C9:C11 F9:G11 C13 F13 F16:G17" name="General Info"/>
  </protectedRanges>
  <customSheetViews>
    <customSheetView guid="{D0FA48E2-894F-44A5-BF2F-B5670C9CACDC}" fitToPage="1">
      <selection activeCell="I10" sqref="I10"/>
      <pageMargins left="0" right="0" top="0" bottom="0" header="0" footer="0"/>
      <pageSetup fitToHeight="0" orientation="portrait"/>
    </customSheetView>
  </customSheetViews>
  <mergeCells count="31">
    <mergeCell ref="F9:G9"/>
    <mergeCell ref="F10:G10"/>
    <mergeCell ref="F11:G11"/>
    <mergeCell ref="F13:G14"/>
    <mergeCell ref="B7:C7"/>
    <mergeCell ref="D7:G7"/>
    <mergeCell ref="B28:E29"/>
    <mergeCell ref="B20:E21"/>
    <mergeCell ref="B19:E19"/>
    <mergeCell ref="F19:G19"/>
    <mergeCell ref="F20:F21"/>
    <mergeCell ref="F22:F23"/>
    <mergeCell ref="F24:F25"/>
    <mergeCell ref="F26:F27"/>
    <mergeCell ref="F28:F29"/>
    <mergeCell ref="B4:G4"/>
    <mergeCell ref="B5:G5"/>
    <mergeCell ref="B1:G3"/>
    <mergeCell ref="B22:E24"/>
    <mergeCell ref="B25:E27"/>
    <mergeCell ref="B16:B17"/>
    <mergeCell ref="C16:E16"/>
    <mergeCell ref="C17:E17"/>
    <mergeCell ref="F16:G16"/>
    <mergeCell ref="F17:G17"/>
    <mergeCell ref="D9:E9"/>
    <mergeCell ref="D10:E10"/>
    <mergeCell ref="D11:E11"/>
    <mergeCell ref="B13:B14"/>
    <mergeCell ref="C13:C14"/>
    <mergeCell ref="D13:E14"/>
  </mergeCells>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B3F4-DDB6-4AE8-812F-6583175BA369}">
  <dimension ref="A1:Q39"/>
  <sheetViews>
    <sheetView workbookViewId="0">
      <selection activeCell="B1" sqref="B1:E2"/>
    </sheetView>
  </sheetViews>
  <sheetFormatPr defaultColWidth="0" defaultRowHeight="42" customHeight="1" zeroHeight="1" x14ac:dyDescent="0.25"/>
  <cols>
    <col min="1" max="1" width="2.7109375" style="39" customWidth="1"/>
    <col min="2" max="2" width="3.5703125" customWidth="1"/>
    <col min="3" max="3" width="17.28515625" customWidth="1"/>
    <col min="4" max="4" width="40.42578125" style="1" customWidth="1"/>
    <col min="5" max="5" width="34.140625" customWidth="1"/>
    <col min="6" max="6" width="3.28515625" style="39" customWidth="1"/>
    <col min="7" max="7" width="42.140625" customWidth="1"/>
    <col min="8" max="8" width="5.42578125" customWidth="1"/>
    <col min="9" max="9" width="10.28515625" customWidth="1"/>
    <col min="10" max="10" width="18.5703125" bestFit="1" customWidth="1"/>
    <col min="11" max="11" width="17.7109375" customWidth="1"/>
    <col min="12" max="12" width="3" style="39" customWidth="1"/>
    <col min="13" max="13" width="12.28515625" hidden="1" customWidth="1"/>
    <col min="14" max="14" width="11.140625" hidden="1" customWidth="1"/>
    <col min="15" max="15" width="12.28515625" hidden="1" customWidth="1"/>
    <col min="16" max="16" width="13" hidden="1" customWidth="1"/>
    <col min="17" max="17" width="12.85546875" hidden="1" customWidth="1"/>
    <col min="18" max="16384" width="9.140625" hidden="1"/>
  </cols>
  <sheetData>
    <row r="1" spans="2:11" s="42" customFormat="1" ht="15" customHeight="1" x14ac:dyDescent="0.25">
      <c r="B1" s="121" t="s">
        <v>35</v>
      </c>
      <c r="C1" s="121"/>
      <c r="D1" s="121"/>
      <c r="E1" s="121"/>
      <c r="G1" s="121" t="s">
        <v>36</v>
      </c>
      <c r="H1" s="121"/>
      <c r="I1" s="121"/>
      <c r="J1" s="121"/>
      <c r="K1" s="121"/>
    </row>
    <row r="2" spans="2:11" s="42" customFormat="1" ht="15" customHeight="1" x14ac:dyDescent="0.25">
      <c r="B2" s="121"/>
      <c r="C2" s="121"/>
      <c r="D2" s="121"/>
      <c r="E2" s="121"/>
      <c r="G2" s="121"/>
      <c r="H2" s="121"/>
      <c r="I2" s="121"/>
      <c r="J2" s="121"/>
      <c r="K2" s="121"/>
    </row>
    <row r="3" spans="2:11" s="42" customFormat="1" ht="15" customHeight="1" x14ac:dyDescent="0.25">
      <c r="B3" s="122" t="s">
        <v>37</v>
      </c>
      <c r="C3" s="122"/>
      <c r="D3" s="122"/>
      <c r="E3" s="122"/>
      <c r="G3" s="122" t="s">
        <v>38</v>
      </c>
      <c r="H3" s="122"/>
      <c r="I3" s="122"/>
      <c r="J3" s="122"/>
      <c r="K3" s="122"/>
    </row>
    <row r="4" spans="2:11" s="42" customFormat="1" ht="15" x14ac:dyDescent="0.25">
      <c r="B4" s="122"/>
      <c r="C4" s="122"/>
      <c r="D4" s="122"/>
      <c r="E4" s="122"/>
      <c r="G4" s="122"/>
      <c r="H4" s="122"/>
      <c r="I4" s="122"/>
      <c r="J4" s="122"/>
      <c r="K4" s="122"/>
    </row>
    <row r="5" spans="2:11" s="42" customFormat="1" ht="15" x14ac:dyDescent="0.25">
      <c r="B5" s="122"/>
      <c r="C5" s="122"/>
      <c r="D5" s="122"/>
      <c r="E5" s="122"/>
      <c r="G5" s="122"/>
      <c r="H5" s="122"/>
      <c r="I5" s="122"/>
      <c r="J5" s="122"/>
      <c r="K5" s="122"/>
    </row>
    <row r="6" spans="2:11" s="42" customFormat="1" ht="15" x14ac:dyDescent="0.25">
      <c r="C6" s="45"/>
      <c r="D6" s="45"/>
      <c r="E6" s="45"/>
      <c r="H6" s="45"/>
      <c r="I6" s="45"/>
      <c r="J6" s="45"/>
      <c r="K6" s="45"/>
    </row>
    <row r="7" spans="2:11" ht="15" customHeight="1" x14ac:dyDescent="0.25">
      <c r="B7" s="132" t="s">
        <v>39</v>
      </c>
      <c r="C7" s="133"/>
      <c r="D7" s="146" t="s">
        <v>40</v>
      </c>
      <c r="E7" s="147"/>
      <c r="G7" s="18" t="s">
        <v>41</v>
      </c>
      <c r="H7" s="145" t="s">
        <v>42</v>
      </c>
      <c r="I7" s="145"/>
      <c r="J7" s="33" t="s">
        <v>43</v>
      </c>
      <c r="K7" s="20" t="s">
        <v>44</v>
      </c>
    </row>
    <row r="8" spans="2:11" ht="15" customHeight="1" x14ac:dyDescent="0.25">
      <c r="B8" s="134"/>
      <c r="C8" s="135"/>
      <c r="D8" s="148"/>
      <c r="E8" s="149"/>
      <c r="G8" s="4" t="s">
        <v>45</v>
      </c>
      <c r="H8" s="111">
        <v>1000</v>
      </c>
      <c r="I8" s="111"/>
      <c r="J8" s="49"/>
      <c r="K8" s="5">
        <f t="shared" ref="K8:K18" si="0">H8-J8</f>
        <v>1000</v>
      </c>
    </row>
    <row r="9" spans="2:11" ht="15" customHeight="1" x14ac:dyDescent="0.25">
      <c r="B9" s="134"/>
      <c r="C9" s="135"/>
      <c r="D9" s="148"/>
      <c r="E9" s="149"/>
      <c r="G9" s="4" t="s">
        <v>46</v>
      </c>
      <c r="H9" s="111">
        <v>250</v>
      </c>
      <c r="I9" s="111"/>
      <c r="J9" s="49"/>
      <c r="K9" s="5">
        <f t="shared" si="0"/>
        <v>250</v>
      </c>
    </row>
    <row r="10" spans="2:11" ht="15" customHeight="1" x14ac:dyDescent="0.25">
      <c r="B10" s="134"/>
      <c r="C10" s="135"/>
      <c r="D10" s="117"/>
      <c r="E10" s="118"/>
      <c r="G10" s="4" t="s">
        <v>47</v>
      </c>
      <c r="H10" s="115">
        <f>60*E8*E13</f>
        <v>0</v>
      </c>
      <c r="I10" s="115"/>
      <c r="J10" s="49"/>
      <c r="K10" s="5">
        <f t="shared" si="0"/>
        <v>0</v>
      </c>
    </row>
    <row r="11" spans="2:11" ht="15" customHeight="1" x14ac:dyDescent="0.25">
      <c r="B11" s="134"/>
      <c r="C11" s="135"/>
      <c r="D11" s="117"/>
      <c r="E11" s="118"/>
      <c r="G11" s="4" t="s">
        <v>48</v>
      </c>
      <c r="H11" s="115">
        <f>500*E20</f>
        <v>0</v>
      </c>
      <c r="I11" s="115"/>
      <c r="J11" s="49"/>
      <c r="K11" s="5">
        <f t="shared" si="0"/>
        <v>0</v>
      </c>
    </row>
    <row r="12" spans="2:11" ht="15" customHeight="1" x14ac:dyDescent="0.25">
      <c r="B12" s="134"/>
      <c r="C12" s="135"/>
      <c r="D12" s="117"/>
      <c r="E12" s="118"/>
      <c r="G12" s="4" t="s">
        <v>49</v>
      </c>
      <c r="H12" s="115">
        <f>350*E8</f>
        <v>0</v>
      </c>
      <c r="I12" s="115"/>
      <c r="J12" s="49"/>
      <c r="K12" s="5">
        <f t="shared" si="0"/>
        <v>0</v>
      </c>
    </row>
    <row r="13" spans="2:11" ht="15" customHeight="1" x14ac:dyDescent="0.25">
      <c r="B13" s="134"/>
      <c r="C13" s="135"/>
      <c r="D13" s="117"/>
      <c r="E13" s="118"/>
      <c r="G13" s="4" t="s">
        <v>50</v>
      </c>
      <c r="H13" s="123">
        <v>1000</v>
      </c>
      <c r="I13" s="123"/>
      <c r="J13" s="49"/>
      <c r="K13" s="5">
        <f t="shared" si="0"/>
        <v>1000</v>
      </c>
    </row>
    <row r="14" spans="2:11" ht="15" customHeight="1" x14ac:dyDescent="0.25">
      <c r="B14" s="134"/>
      <c r="C14" s="135"/>
      <c r="D14" s="117"/>
      <c r="E14" s="118"/>
      <c r="G14" s="4" t="s">
        <v>51</v>
      </c>
      <c r="H14" s="111">
        <v>1000</v>
      </c>
      <c r="I14" s="111"/>
      <c r="J14" s="49"/>
      <c r="K14" s="5">
        <f t="shared" si="0"/>
        <v>1000</v>
      </c>
    </row>
    <row r="15" spans="2:11" ht="15" customHeight="1" x14ac:dyDescent="0.25">
      <c r="B15" s="134"/>
      <c r="C15" s="135"/>
      <c r="D15" s="117"/>
      <c r="E15" s="118"/>
      <c r="G15" s="4" t="s">
        <v>52</v>
      </c>
      <c r="H15" s="111">
        <v>500</v>
      </c>
      <c r="I15" s="111"/>
      <c r="J15" s="49"/>
      <c r="K15" s="5">
        <f t="shared" si="0"/>
        <v>500</v>
      </c>
    </row>
    <row r="16" spans="2:11" ht="15" customHeight="1" x14ac:dyDescent="0.25">
      <c r="B16" s="134"/>
      <c r="C16" s="135"/>
      <c r="D16" s="117"/>
      <c r="E16" s="118"/>
      <c r="G16" s="4" t="s">
        <v>53</v>
      </c>
      <c r="H16" s="111">
        <v>500</v>
      </c>
      <c r="I16" s="111"/>
      <c r="J16" s="49"/>
      <c r="K16" s="5">
        <f t="shared" si="0"/>
        <v>500</v>
      </c>
    </row>
    <row r="17" spans="2:11" ht="15" customHeight="1" x14ac:dyDescent="0.25">
      <c r="B17" s="134"/>
      <c r="C17" s="135"/>
      <c r="D17" s="117"/>
      <c r="E17" s="118"/>
      <c r="G17" s="4" t="s">
        <v>54</v>
      </c>
      <c r="H17" s="111">
        <v>250</v>
      </c>
      <c r="I17" s="111"/>
      <c r="J17" s="49"/>
      <c r="K17" s="5">
        <f t="shared" si="0"/>
        <v>250</v>
      </c>
    </row>
    <row r="18" spans="2:11" ht="15" customHeight="1" x14ac:dyDescent="0.25">
      <c r="B18" s="134"/>
      <c r="C18" s="135"/>
      <c r="D18" s="117"/>
      <c r="E18" s="118"/>
      <c r="G18" s="4" t="s">
        <v>55</v>
      </c>
      <c r="H18" s="111">
        <v>250</v>
      </c>
      <c r="I18" s="111"/>
      <c r="J18" s="49"/>
      <c r="K18" s="5">
        <f t="shared" si="0"/>
        <v>250</v>
      </c>
    </row>
    <row r="19" spans="2:11" ht="15" customHeight="1" x14ac:dyDescent="0.25">
      <c r="B19" s="134"/>
      <c r="C19" s="135"/>
      <c r="D19" s="117"/>
      <c r="E19" s="118"/>
      <c r="G19" s="112" t="s">
        <v>56</v>
      </c>
      <c r="H19" s="113"/>
      <c r="I19" s="113"/>
      <c r="J19" s="113"/>
      <c r="K19" s="114"/>
    </row>
    <row r="20" spans="2:11" ht="15" x14ac:dyDescent="0.25">
      <c r="B20" s="134"/>
      <c r="C20" s="135"/>
      <c r="D20" s="117"/>
      <c r="E20" s="118"/>
      <c r="G20" s="4" t="s">
        <v>57</v>
      </c>
      <c r="H20" s="115">
        <f>500*E9</f>
        <v>0</v>
      </c>
      <c r="I20" s="115"/>
      <c r="J20" s="49"/>
      <c r="K20" s="5">
        <f t="shared" ref="K20:K30" si="1">H20-J20</f>
        <v>0</v>
      </c>
    </row>
    <row r="21" spans="2:11" ht="15" x14ac:dyDescent="0.25">
      <c r="B21" s="136"/>
      <c r="C21" s="137"/>
      <c r="D21" s="119"/>
      <c r="E21" s="120"/>
      <c r="G21" s="4" t="s">
        <v>58</v>
      </c>
      <c r="H21" s="115">
        <f>60*E12*E16</f>
        <v>0</v>
      </c>
      <c r="I21" s="115"/>
      <c r="J21" s="49"/>
      <c r="K21" s="5">
        <f t="shared" si="1"/>
        <v>0</v>
      </c>
    </row>
    <row r="22" spans="2:11" ht="15" x14ac:dyDescent="0.25">
      <c r="B22" s="39"/>
      <c r="C22" s="39"/>
      <c r="D22" s="40"/>
      <c r="E22" s="39"/>
      <c r="G22" s="4" t="s">
        <v>59</v>
      </c>
      <c r="H22" s="115">
        <f>75*E12*E16</f>
        <v>0</v>
      </c>
      <c r="I22" s="115"/>
      <c r="J22" s="49"/>
      <c r="K22" s="5">
        <f t="shared" si="1"/>
        <v>0</v>
      </c>
    </row>
    <row r="23" spans="2:11" ht="15" x14ac:dyDescent="0.25">
      <c r="B23" s="126" t="s">
        <v>60</v>
      </c>
      <c r="C23" s="127"/>
      <c r="D23" s="127"/>
      <c r="E23" s="128"/>
      <c r="G23" s="4" t="s">
        <v>61</v>
      </c>
      <c r="H23" s="115">
        <f>100*E12*E16</f>
        <v>0</v>
      </c>
      <c r="I23" s="115"/>
      <c r="J23" s="49"/>
      <c r="K23" s="5">
        <f t="shared" si="1"/>
        <v>0</v>
      </c>
    </row>
    <row r="24" spans="2:11" ht="15" x14ac:dyDescent="0.25">
      <c r="B24" s="129"/>
      <c r="C24" s="130"/>
      <c r="D24" s="130"/>
      <c r="E24" s="131"/>
      <c r="G24" s="4" t="s">
        <v>62</v>
      </c>
      <c r="H24" s="111">
        <v>1500</v>
      </c>
      <c r="I24" s="111"/>
      <c r="J24" s="49"/>
      <c r="K24" s="5">
        <f t="shared" si="1"/>
        <v>1500</v>
      </c>
    </row>
    <row r="25" spans="2:11" ht="15" x14ac:dyDescent="0.25">
      <c r="B25" s="150"/>
      <c r="C25" s="151"/>
      <c r="D25" s="151"/>
      <c r="E25" s="152"/>
      <c r="G25" s="4" t="s">
        <v>63</v>
      </c>
      <c r="H25" s="115">
        <f>100*E9</f>
        <v>0</v>
      </c>
      <c r="I25" s="115"/>
      <c r="J25" s="49"/>
      <c r="K25" s="5">
        <f t="shared" si="1"/>
        <v>0</v>
      </c>
    </row>
    <row r="26" spans="2:11" ht="15" x14ac:dyDescent="0.25">
      <c r="B26" s="150"/>
      <c r="C26" s="151"/>
      <c r="D26" s="151"/>
      <c r="E26" s="152"/>
      <c r="G26" s="4" t="s">
        <v>64</v>
      </c>
      <c r="H26" s="115">
        <f>10*E12*(E15+E16)</f>
        <v>0</v>
      </c>
      <c r="I26" s="115"/>
      <c r="J26" s="49"/>
      <c r="K26" s="5">
        <f t="shared" si="1"/>
        <v>0</v>
      </c>
    </row>
    <row r="27" spans="2:11" ht="15" x14ac:dyDescent="0.25">
      <c r="B27" s="150"/>
      <c r="C27" s="151"/>
      <c r="D27" s="151"/>
      <c r="E27" s="152"/>
      <c r="G27" s="4" t="s">
        <v>65</v>
      </c>
      <c r="H27" s="111">
        <v>75</v>
      </c>
      <c r="I27" s="111"/>
      <c r="J27" s="49"/>
      <c r="K27" s="5">
        <f t="shared" si="1"/>
        <v>75</v>
      </c>
    </row>
    <row r="28" spans="2:11" ht="15" x14ac:dyDescent="0.25">
      <c r="B28" s="150"/>
      <c r="C28" s="151"/>
      <c r="D28" s="151"/>
      <c r="E28" s="152"/>
      <c r="G28" s="4" t="s">
        <v>66</v>
      </c>
      <c r="H28" s="111">
        <v>300</v>
      </c>
      <c r="I28" s="111"/>
      <c r="J28" s="49"/>
      <c r="K28" s="5">
        <f t="shared" si="1"/>
        <v>300</v>
      </c>
    </row>
    <row r="29" spans="2:11" ht="15" customHeight="1" x14ac:dyDescent="0.25">
      <c r="B29" s="150"/>
      <c r="C29" s="151"/>
      <c r="D29" s="151"/>
      <c r="E29" s="152"/>
      <c r="G29" s="4" t="s">
        <v>67</v>
      </c>
      <c r="H29" s="115">
        <f>0.655*E18*E15</f>
        <v>0</v>
      </c>
      <c r="I29" s="115"/>
      <c r="J29" s="49"/>
      <c r="K29" s="5">
        <f t="shared" si="1"/>
        <v>0</v>
      </c>
    </row>
    <row r="30" spans="2:11" s="39" customFormat="1" ht="15" customHeight="1" x14ac:dyDescent="0.25">
      <c r="B30" s="150"/>
      <c r="C30" s="151"/>
      <c r="D30" s="151"/>
      <c r="E30" s="152"/>
      <c r="G30" s="4" t="s">
        <v>68</v>
      </c>
      <c r="H30" s="116">
        <f>0.34*E18*E17</f>
        <v>0</v>
      </c>
      <c r="I30" s="116"/>
      <c r="J30" s="49"/>
      <c r="K30" s="5">
        <f t="shared" si="1"/>
        <v>0</v>
      </c>
    </row>
    <row r="31" spans="2:11" ht="15" customHeight="1" x14ac:dyDescent="0.25">
      <c r="B31" s="153"/>
      <c r="C31" s="154"/>
      <c r="D31" s="154"/>
      <c r="E31" s="155"/>
      <c r="G31" s="47" t="s">
        <v>69</v>
      </c>
      <c r="H31" s="138">
        <f>SUM(J8:J18,J20:J30)</f>
        <v>0</v>
      </c>
      <c r="I31" s="138"/>
      <c r="J31" s="138"/>
      <c r="K31" s="139"/>
    </row>
    <row r="32" spans="2:11" s="39" customFormat="1" ht="15" x14ac:dyDescent="0.25"/>
    <row r="33" spans="2:11" ht="15.75" thickBot="1" x14ac:dyDescent="0.3">
      <c r="B33" s="140" t="s">
        <v>15</v>
      </c>
      <c r="C33" s="141"/>
      <c r="D33" s="141"/>
      <c r="E33" s="141"/>
      <c r="F33" s="141"/>
      <c r="G33" s="141"/>
      <c r="H33" s="141"/>
      <c r="I33" s="141"/>
      <c r="J33" s="141"/>
      <c r="K33" s="142"/>
    </row>
    <row r="34" spans="2:11" ht="15" customHeight="1" x14ac:dyDescent="0.25">
      <c r="B34" s="59" t="b">
        <v>0</v>
      </c>
      <c r="C34" s="143" t="s">
        <v>17</v>
      </c>
      <c r="D34" s="143"/>
      <c r="E34" s="143"/>
      <c r="F34" s="143"/>
      <c r="G34" s="143"/>
      <c r="H34" s="143"/>
      <c r="I34" s="143"/>
      <c r="J34" s="143"/>
      <c r="K34" s="144"/>
    </row>
    <row r="35" spans="2:11" ht="15" customHeight="1" x14ac:dyDescent="0.25">
      <c r="B35" s="60" t="b">
        <v>0</v>
      </c>
      <c r="C35" s="156" t="s">
        <v>121</v>
      </c>
      <c r="D35" s="157"/>
      <c r="E35" s="157"/>
      <c r="F35" s="157"/>
      <c r="G35" s="157"/>
      <c r="H35" s="157"/>
      <c r="I35" s="157"/>
      <c r="J35" s="157"/>
      <c r="K35" s="158"/>
    </row>
    <row r="36" spans="2:11" ht="15" customHeight="1" x14ac:dyDescent="0.25">
      <c r="B36" s="165" t="b">
        <v>0</v>
      </c>
      <c r="C36" s="159" t="s">
        <v>26</v>
      </c>
      <c r="D36" s="160"/>
      <c r="E36" s="160"/>
      <c r="F36" s="160"/>
      <c r="G36" s="160"/>
      <c r="H36" s="160"/>
      <c r="I36" s="160"/>
      <c r="J36" s="160"/>
      <c r="K36" s="161"/>
    </row>
    <row r="37" spans="2:11" ht="15" customHeight="1" x14ac:dyDescent="0.25">
      <c r="B37" s="166"/>
      <c r="C37" s="162"/>
      <c r="D37" s="163"/>
      <c r="E37" s="163"/>
      <c r="F37" s="163"/>
      <c r="G37" s="163"/>
      <c r="H37" s="163"/>
      <c r="I37" s="163"/>
      <c r="J37" s="163"/>
      <c r="K37" s="164"/>
    </row>
    <row r="38" spans="2:11" ht="15" x14ac:dyDescent="0.25">
      <c r="B38" s="58" t="b">
        <v>0</v>
      </c>
      <c r="C38" s="124" t="s">
        <v>31</v>
      </c>
      <c r="D38" s="124"/>
      <c r="E38" s="124"/>
      <c r="F38" s="124"/>
      <c r="G38" s="124"/>
      <c r="H38" s="124"/>
      <c r="I38" s="124"/>
      <c r="J38" s="124"/>
      <c r="K38" s="125"/>
    </row>
    <row r="39" spans="2:11" s="39" customFormat="1" ht="15" x14ac:dyDescent="0.25"/>
  </sheetData>
  <sheetProtection sheet="1" formatCells="0"/>
  <protectedRanges>
    <protectedRange sqref="D10:E19 B25:E31 B32 H32 B39:B41 H39:H41" name="Non Event Expenses"/>
    <protectedRange sqref="J20:J30 J8:J18" name="Event 1"/>
    <protectedRange sqref="B38 H34 B34:B35 H38 H35 H36:H37 B36:B37" name="Event 1_1"/>
  </protectedRanges>
  <customSheetViews>
    <customSheetView guid="{D0FA48E2-894F-44A5-BF2F-B5670C9CACDC}">
      <selection activeCell="N5" sqref="N5"/>
      <pageMargins left="0" right="0" top="0" bottom="0" header="0" footer="0"/>
    </customSheetView>
  </customSheetViews>
  <mergeCells count="40">
    <mergeCell ref="C38:K38"/>
    <mergeCell ref="H28:I28"/>
    <mergeCell ref="B23:E24"/>
    <mergeCell ref="B7:C21"/>
    <mergeCell ref="H31:K31"/>
    <mergeCell ref="B33:K33"/>
    <mergeCell ref="C34:K34"/>
    <mergeCell ref="H7:I7"/>
    <mergeCell ref="H9:I9"/>
    <mergeCell ref="H10:I10"/>
    <mergeCell ref="H11:I11"/>
    <mergeCell ref="D7:E9"/>
    <mergeCell ref="B25:E31"/>
    <mergeCell ref="C35:K35"/>
    <mergeCell ref="C36:K37"/>
    <mergeCell ref="B36:B37"/>
    <mergeCell ref="B1:E2"/>
    <mergeCell ref="G1:K2"/>
    <mergeCell ref="B3:E5"/>
    <mergeCell ref="G3:K5"/>
    <mergeCell ref="H24:I24"/>
    <mergeCell ref="H12:I12"/>
    <mergeCell ref="H13:I13"/>
    <mergeCell ref="H14:I14"/>
    <mergeCell ref="H15:I15"/>
    <mergeCell ref="H16:I16"/>
    <mergeCell ref="H18:I18"/>
    <mergeCell ref="H20:I20"/>
    <mergeCell ref="H21:I21"/>
    <mergeCell ref="H22:I22"/>
    <mergeCell ref="H23:I23"/>
    <mergeCell ref="H8:I8"/>
    <mergeCell ref="H17:I17"/>
    <mergeCell ref="G19:K19"/>
    <mergeCell ref="H29:I29"/>
    <mergeCell ref="H30:I30"/>
    <mergeCell ref="D10:E21"/>
    <mergeCell ref="H25:I25"/>
    <mergeCell ref="H26:I26"/>
    <mergeCell ref="H27:I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829A-ED79-4A3E-B1A7-61D4939809B9}">
  <dimension ref="A1:R386"/>
  <sheetViews>
    <sheetView zoomScaleNormal="100" workbookViewId="0">
      <selection activeCell="B1" sqref="B1:E2"/>
    </sheetView>
  </sheetViews>
  <sheetFormatPr defaultColWidth="0" defaultRowHeight="15" zeroHeight="1" x14ac:dyDescent="0.25"/>
  <cols>
    <col min="1" max="1" width="2.7109375" style="39" customWidth="1"/>
    <col min="2" max="2" width="3.5703125" customWidth="1"/>
    <col min="3" max="3" width="17.28515625" customWidth="1"/>
    <col min="4" max="4" width="37.5703125" style="1" bestFit="1" customWidth="1"/>
    <col min="5" max="5" width="27" customWidth="1"/>
    <col min="6" max="6" width="2.85546875" style="39" customWidth="1"/>
    <col min="7" max="7" width="32.7109375" bestFit="1" customWidth="1"/>
    <col min="8" max="8" width="5.42578125" customWidth="1"/>
    <col min="9" max="9" width="10.28515625" customWidth="1"/>
    <col min="10" max="10" width="17.42578125" style="1" customWidth="1"/>
    <col min="11" max="11" width="17.7109375" customWidth="1"/>
    <col min="12" max="12" width="3.140625" style="39" customWidth="1"/>
    <col min="13" max="13" width="10.42578125" hidden="1" customWidth="1"/>
    <col min="14" max="14" width="6.42578125" hidden="1" customWidth="1"/>
    <col min="15" max="15" width="37.140625" hidden="1" customWidth="1"/>
    <col min="16" max="16" width="2.85546875" hidden="1" customWidth="1"/>
    <col min="17" max="18" width="19.140625" hidden="1" customWidth="1"/>
    <col min="19" max="16384" width="9.140625" hidden="1"/>
  </cols>
  <sheetData>
    <row r="1" spans="2:11" s="42" customFormat="1" ht="15" customHeight="1" x14ac:dyDescent="0.25">
      <c r="B1" s="121" t="s">
        <v>35</v>
      </c>
      <c r="C1" s="121"/>
      <c r="D1" s="121"/>
      <c r="E1" s="121"/>
      <c r="G1" s="121" t="s">
        <v>70</v>
      </c>
      <c r="H1" s="121"/>
      <c r="I1" s="121"/>
      <c r="J1" s="121"/>
      <c r="K1" s="121"/>
    </row>
    <row r="2" spans="2:11" s="42" customFormat="1" ht="15" customHeight="1" x14ac:dyDescent="0.25">
      <c r="B2" s="121"/>
      <c r="C2" s="121"/>
      <c r="D2" s="121"/>
      <c r="E2" s="121"/>
      <c r="G2" s="121"/>
      <c r="H2" s="121"/>
      <c r="I2" s="121"/>
      <c r="J2" s="121"/>
      <c r="K2" s="121"/>
    </row>
    <row r="3" spans="2:11" s="42" customFormat="1" ht="15" customHeight="1" x14ac:dyDescent="0.25">
      <c r="B3" s="122" t="s">
        <v>71</v>
      </c>
      <c r="C3" s="122"/>
      <c r="D3" s="122"/>
      <c r="E3" s="122"/>
      <c r="G3" s="122" t="s">
        <v>38</v>
      </c>
      <c r="H3" s="122"/>
      <c r="I3" s="122"/>
      <c r="J3" s="122"/>
      <c r="K3" s="122"/>
    </row>
    <row r="4" spans="2:11" s="42" customFormat="1" x14ac:dyDescent="0.25">
      <c r="B4" s="122"/>
      <c r="C4" s="122"/>
      <c r="D4" s="122"/>
      <c r="E4" s="122"/>
      <c r="G4" s="122"/>
      <c r="H4" s="122"/>
      <c r="I4" s="122"/>
      <c r="J4" s="122"/>
      <c r="K4" s="122"/>
    </row>
    <row r="5" spans="2:11" s="42" customFormat="1" x14ac:dyDescent="0.25">
      <c r="B5" s="122"/>
      <c r="C5" s="122"/>
      <c r="D5" s="122"/>
      <c r="E5" s="122"/>
      <c r="G5" s="122"/>
      <c r="H5" s="122"/>
      <c r="I5" s="122"/>
      <c r="J5" s="122"/>
      <c r="K5" s="122"/>
    </row>
    <row r="6" spans="2:11" s="42" customFormat="1" x14ac:dyDescent="0.25">
      <c r="C6" s="45"/>
      <c r="D6" s="45"/>
      <c r="E6" s="45"/>
      <c r="H6" s="45"/>
      <c r="I6" s="45"/>
      <c r="J6" s="48"/>
      <c r="K6" s="45"/>
    </row>
    <row r="7" spans="2:11" ht="15" customHeight="1" x14ac:dyDescent="0.25">
      <c r="B7" s="202" t="s">
        <v>72</v>
      </c>
      <c r="C7" s="203"/>
      <c r="D7" s="9" t="s">
        <v>73</v>
      </c>
      <c r="E7" s="13"/>
      <c r="G7" s="18" t="s">
        <v>41</v>
      </c>
      <c r="H7" s="145" t="s">
        <v>42</v>
      </c>
      <c r="I7" s="145"/>
      <c r="J7" s="33" t="s">
        <v>43</v>
      </c>
      <c r="K7" s="20" t="s">
        <v>44</v>
      </c>
    </row>
    <row r="8" spans="2:11" ht="15" customHeight="1" x14ac:dyDescent="0.25">
      <c r="B8" s="204"/>
      <c r="C8" s="205"/>
      <c r="D8" t="s">
        <v>74</v>
      </c>
      <c r="E8" s="14"/>
      <c r="G8" s="4" t="s">
        <v>45</v>
      </c>
      <c r="H8" s="111">
        <v>1000</v>
      </c>
      <c r="I8" s="111"/>
      <c r="J8" s="49"/>
      <c r="K8" s="5">
        <f t="shared" ref="K8:K18" si="0">H8-J8</f>
        <v>1000</v>
      </c>
    </row>
    <row r="9" spans="2:11" ht="15" customHeight="1" x14ac:dyDescent="0.25">
      <c r="B9" s="204"/>
      <c r="C9" s="205"/>
      <c r="D9" t="s">
        <v>75</v>
      </c>
      <c r="E9" s="14"/>
      <c r="G9" s="4" t="s">
        <v>46</v>
      </c>
      <c r="H9" s="111">
        <v>250</v>
      </c>
      <c r="I9" s="111"/>
      <c r="J9" s="49"/>
      <c r="K9" s="5">
        <f t="shared" si="0"/>
        <v>250</v>
      </c>
    </row>
    <row r="10" spans="2:11" ht="15" customHeight="1" x14ac:dyDescent="0.25">
      <c r="B10" s="204"/>
      <c r="C10" s="205"/>
      <c r="D10" s="1" t="s">
        <v>76</v>
      </c>
      <c r="E10" s="16"/>
      <c r="G10" s="4" t="s">
        <v>47</v>
      </c>
      <c r="H10" s="115">
        <f>60*E8*E13</f>
        <v>0</v>
      </c>
      <c r="I10" s="115"/>
      <c r="J10" s="49"/>
      <c r="K10" s="5">
        <f t="shared" si="0"/>
        <v>0</v>
      </c>
    </row>
    <row r="11" spans="2:11" ht="15" customHeight="1" x14ac:dyDescent="0.25">
      <c r="B11" s="204"/>
      <c r="C11" s="205"/>
      <c r="D11" s="1" t="s">
        <v>77</v>
      </c>
      <c r="E11" s="16"/>
      <c r="G11" s="4" t="s">
        <v>48</v>
      </c>
      <c r="H11" s="115">
        <f>500*E20</f>
        <v>0</v>
      </c>
      <c r="I11" s="115"/>
      <c r="J11" s="49"/>
      <c r="K11" s="5">
        <f t="shared" si="0"/>
        <v>0</v>
      </c>
    </row>
    <row r="12" spans="2:11" ht="15" customHeight="1" x14ac:dyDescent="0.25">
      <c r="B12" s="204"/>
      <c r="C12" s="205"/>
      <c r="D12" t="s">
        <v>78</v>
      </c>
      <c r="E12" s="11">
        <f>(_xlfn.DAYS(E11,E10))+1</f>
        <v>1</v>
      </c>
      <c r="G12" s="4" t="s">
        <v>49</v>
      </c>
      <c r="H12" s="115">
        <f>350*E8</f>
        <v>0</v>
      </c>
      <c r="I12" s="115"/>
      <c r="J12" s="49"/>
      <c r="K12" s="5">
        <f t="shared" si="0"/>
        <v>0</v>
      </c>
    </row>
    <row r="13" spans="2:11" ht="15" customHeight="1" x14ac:dyDescent="0.25">
      <c r="B13" s="206"/>
      <c r="C13" s="207"/>
      <c r="D13" s="7" t="s">
        <v>79</v>
      </c>
      <c r="E13" s="10">
        <f>_xlfn.DAYS(E11,E10)</f>
        <v>0</v>
      </c>
      <c r="G13" s="4" t="s">
        <v>50</v>
      </c>
      <c r="H13" s="123">
        <v>1000</v>
      </c>
      <c r="I13" s="123"/>
      <c r="J13" s="49"/>
      <c r="K13" s="5">
        <f t="shared" si="0"/>
        <v>1000</v>
      </c>
    </row>
    <row r="14" spans="2:11" ht="15" customHeight="1" x14ac:dyDescent="0.25">
      <c r="B14" s="39"/>
      <c r="C14" s="39"/>
      <c r="D14" s="40"/>
      <c r="E14" s="39"/>
      <c r="G14" s="4" t="s">
        <v>51</v>
      </c>
      <c r="H14" s="111">
        <v>1000</v>
      </c>
      <c r="I14" s="111"/>
      <c r="J14" s="49"/>
      <c r="K14" s="5">
        <f t="shared" si="0"/>
        <v>1000</v>
      </c>
    </row>
    <row r="15" spans="2:11" ht="15" customHeight="1" x14ac:dyDescent="0.25">
      <c r="B15" s="196" t="s">
        <v>80</v>
      </c>
      <c r="C15" s="197"/>
      <c r="D15" s="9" t="s">
        <v>81</v>
      </c>
      <c r="E15" s="13"/>
      <c r="G15" s="4" t="s">
        <v>52</v>
      </c>
      <c r="H15" s="111">
        <v>500</v>
      </c>
      <c r="I15" s="111"/>
      <c r="J15" s="49"/>
      <c r="K15" s="5">
        <f t="shared" si="0"/>
        <v>500</v>
      </c>
    </row>
    <row r="16" spans="2:11" ht="15" customHeight="1" x14ac:dyDescent="0.25">
      <c r="B16" s="198"/>
      <c r="C16" s="199"/>
      <c r="D16" t="s">
        <v>82</v>
      </c>
      <c r="E16" s="14"/>
      <c r="G16" s="4" t="s">
        <v>53</v>
      </c>
      <c r="H16" s="111">
        <v>500</v>
      </c>
      <c r="I16" s="111"/>
      <c r="J16" s="49"/>
      <c r="K16" s="5">
        <f t="shared" si="0"/>
        <v>500</v>
      </c>
    </row>
    <row r="17" spans="2:11" ht="15" customHeight="1" x14ac:dyDescent="0.25">
      <c r="B17" s="198"/>
      <c r="C17" s="199"/>
      <c r="D17" s="1" t="s">
        <v>83</v>
      </c>
      <c r="E17" s="14"/>
      <c r="G17" s="4" t="s">
        <v>54</v>
      </c>
      <c r="H17" s="111">
        <v>250</v>
      </c>
      <c r="I17" s="111"/>
      <c r="J17" s="49"/>
      <c r="K17" s="5">
        <f t="shared" si="0"/>
        <v>250</v>
      </c>
    </row>
    <row r="18" spans="2:11" ht="15" customHeight="1" x14ac:dyDescent="0.25">
      <c r="B18" s="200"/>
      <c r="C18" s="201"/>
      <c r="D18" s="7" t="s">
        <v>84</v>
      </c>
      <c r="E18" s="15"/>
      <c r="G18" s="4" t="s">
        <v>55</v>
      </c>
      <c r="H18" s="111">
        <v>250</v>
      </c>
      <c r="I18" s="111"/>
      <c r="J18" s="49"/>
      <c r="K18" s="5">
        <f t="shared" si="0"/>
        <v>250</v>
      </c>
    </row>
    <row r="19" spans="2:11" ht="15" customHeight="1" x14ac:dyDescent="0.25">
      <c r="B19" s="39"/>
      <c r="C19" s="39"/>
      <c r="D19" s="40"/>
      <c r="E19" s="39"/>
      <c r="G19" s="51" t="s">
        <v>56</v>
      </c>
      <c r="H19" s="52"/>
      <c r="I19" s="52"/>
      <c r="J19" s="52"/>
      <c r="K19" s="53"/>
    </row>
    <row r="20" spans="2:11" ht="15" customHeight="1" x14ac:dyDescent="0.25">
      <c r="B20" s="169" t="s">
        <v>85</v>
      </c>
      <c r="C20" s="170"/>
      <c r="D20" s="12" t="s">
        <v>86</v>
      </c>
      <c r="E20" s="17"/>
      <c r="G20" s="4" t="s">
        <v>57</v>
      </c>
      <c r="H20" s="115">
        <f>500*E9</f>
        <v>0</v>
      </c>
      <c r="I20" s="115"/>
      <c r="J20" s="49"/>
      <c r="K20" s="5">
        <f t="shared" ref="K20:K30" si="1">H20-J20</f>
        <v>0</v>
      </c>
    </row>
    <row r="21" spans="2:11" ht="15" customHeight="1" x14ac:dyDescent="0.25">
      <c r="B21" s="39"/>
      <c r="C21" s="39"/>
      <c r="D21" s="40"/>
      <c r="E21" s="39"/>
      <c r="G21" s="4" t="s">
        <v>58</v>
      </c>
      <c r="H21" s="115">
        <f>60*E12*E16</f>
        <v>0</v>
      </c>
      <c r="I21" s="115"/>
      <c r="J21" s="49"/>
      <c r="K21" s="5">
        <f t="shared" si="1"/>
        <v>0</v>
      </c>
    </row>
    <row r="22" spans="2:11" ht="15" customHeight="1" x14ac:dyDescent="0.25">
      <c r="B22" s="132" t="s">
        <v>87</v>
      </c>
      <c r="C22" s="133"/>
      <c r="D22" s="146" t="s">
        <v>88</v>
      </c>
      <c r="E22" s="147"/>
      <c r="G22" s="4" t="s">
        <v>59</v>
      </c>
      <c r="H22" s="115">
        <f>75*E12*E16</f>
        <v>0</v>
      </c>
      <c r="I22" s="115"/>
      <c r="J22" s="49"/>
      <c r="K22" s="5">
        <f t="shared" si="1"/>
        <v>0</v>
      </c>
    </row>
    <row r="23" spans="2:11" ht="15" customHeight="1" x14ac:dyDescent="0.25">
      <c r="B23" s="134"/>
      <c r="C23" s="135"/>
      <c r="D23" s="148"/>
      <c r="E23" s="149"/>
      <c r="G23" s="4" t="s">
        <v>61</v>
      </c>
      <c r="H23" s="115">
        <f>100*E12*E16</f>
        <v>0</v>
      </c>
      <c r="I23" s="115"/>
      <c r="J23" s="49"/>
      <c r="K23" s="5">
        <f t="shared" si="1"/>
        <v>0</v>
      </c>
    </row>
    <row r="24" spans="2:11" ht="15" customHeight="1" x14ac:dyDescent="0.25">
      <c r="B24" s="134"/>
      <c r="C24" s="135"/>
      <c r="D24" s="148"/>
      <c r="E24" s="149"/>
      <c r="G24" s="4" t="s">
        <v>62</v>
      </c>
      <c r="H24" s="111">
        <v>1500</v>
      </c>
      <c r="I24" s="111"/>
      <c r="J24" s="49"/>
      <c r="K24" s="5">
        <f t="shared" si="1"/>
        <v>1500</v>
      </c>
    </row>
    <row r="25" spans="2:11" ht="15" customHeight="1" x14ac:dyDescent="0.25">
      <c r="B25" s="134"/>
      <c r="C25" s="135"/>
      <c r="D25" s="192"/>
      <c r="E25" s="193"/>
      <c r="G25" s="4" t="s">
        <v>63</v>
      </c>
      <c r="H25" s="115">
        <f>100*E9</f>
        <v>0</v>
      </c>
      <c r="I25" s="115"/>
      <c r="J25" s="49"/>
      <c r="K25" s="5">
        <f t="shared" si="1"/>
        <v>0</v>
      </c>
    </row>
    <row r="26" spans="2:11" ht="15" customHeight="1" x14ac:dyDescent="0.25">
      <c r="B26" s="134"/>
      <c r="C26" s="135"/>
      <c r="D26" s="192"/>
      <c r="E26" s="193"/>
      <c r="G26" s="4" t="s">
        <v>64</v>
      </c>
      <c r="H26" s="115">
        <f>10*E12*(E15+E16)</f>
        <v>0</v>
      </c>
      <c r="I26" s="115"/>
      <c r="J26" s="49"/>
      <c r="K26" s="5">
        <f t="shared" si="1"/>
        <v>0</v>
      </c>
    </row>
    <row r="27" spans="2:11" ht="15" customHeight="1" x14ac:dyDescent="0.25">
      <c r="B27" s="134"/>
      <c r="C27" s="135"/>
      <c r="D27" s="192"/>
      <c r="E27" s="193"/>
      <c r="G27" s="4" t="s">
        <v>65</v>
      </c>
      <c r="H27" s="111">
        <v>75</v>
      </c>
      <c r="I27" s="111"/>
      <c r="J27" s="49"/>
      <c r="K27" s="5">
        <f t="shared" si="1"/>
        <v>75</v>
      </c>
    </row>
    <row r="28" spans="2:11" ht="15" customHeight="1" x14ac:dyDescent="0.25">
      <c r="B28" s="134"/>
      <c r="C28" s="135"/>
      <c r="D28" s="192"/>
      <c r="E28" s="193"/>
      <c r="G28" s="4" t="s">
        <v>66</v>
      </c>
      <c r="H28" s="111">
        <v>300</v>
      </c>
      <c r="I28" s="111"/>
      <c r="J28" s="49"/>
      <c r="K28" s="5">
        <f t="shared" si="1"/>
        <v>300</v>
      </c>
    </row>
    <row r="29" spans="2:11" ht="15" customHeight="1" x14ac:dyDescent="0.25">
      <c r="B29" s="134"/>
      <c r="C29" s="135"/>
      <c r="D29" s="192"/>
      <c r="E29" s="193"/>
      <c r="G29" s="4" t="s">
        <v>67</v>
      </c>
      <c r="H29" s="115">
        <f>0.655*E18*E15</f>
        <v>0</v>
      </c>
      <c r="I29" s="115"/>
      <c r="J29" s="49"/>
      <c r="K29" s="5">
        <f t="shared" si="1"/>
        <v>0</v>
      </c>
    </row>
    <row r="30" spans="2:11" s="39" customFormat="1" ht="15" customHeight="1" x14ac:dyDescent="0.25">
      <c r="B30" s="134"/>
      <c r="C30" s="135"/>
      <c r="D30" s="192"/>
      <c r="E30" s="193"/>
      <c r="G30" s="4" t="s">
        <v>68</v>
      </c>
      <c r="H30" s="116">
        <f>0.34*E18*E17</f>
        <v>0</v>
      </c>
      <c r="I30" s="116"/>
      <c r="J30" s="49"/>
      <c r="K30" s="5">
        <f t="shared" si="1"/>
        <v>0</v>
      </c>
    </row>
    <row r="31" spans="2:11" s="39" customFormat="1" ht="15" customHeight="1" x14ac:dyDescent="0.25">
      <c r="B31" s="136"/>
      <c r="C31" s="137"/>
      <c r="D31" s="194"/>
      <c r="E31" s="195"/>
      <c r="G31" s="47" t="s">
        <v>69</v>
      </c>
      <c r="H31" s="208">
        <f>SUM(J8:J18,J20:J30)</f>
        <v>0</v>
      </c>
      <c r="I31" s="208"/>
      <c r="J31" s="208"/>
      <c r="K31" s="209"/>
    </row>
    <row r="32" spans="2:11" s="39" customFormat="1" ht="15" customHeight="1" x14ac:dyDescent="0.25">
      <c r="J32" s="40"/>
    </row>
    <row r="33" spans="2:11" ht="15" customHeight="1" x14ac:dyDescent="0.25">
      <c r="B33" s="181" t="s">
        <v>15</v>
      </c>
      <c r="C33" s="182"/>
      <c r="D33" s="182"/>
      <c r="E33" s="183"/>
      <c r="G33" s="184" t="s">
        <v>16</v>
      </c>
      <c r="H33" s="93"/>
      <c r="I33" s="93"/>
      <c r="J33" s="93"/>
      <c r="K33" s="94"/>
    </row>
    <row r="34" spans="2:11" x14ac:dyDescent="0.25">
      <c r="B34" s="185" t="b">
        <v>0</v>
      </c>
      <c r="C34" s="186" t="s">
        <v>17</v>
      </c>
      <c r="D34" s="186"/>
      <c r="E34" s="187"/>
      <c r="G34" s="175" t="s">
        <v>18</v>
      </c>
      <c r="H34" s="27" t="b">
        <v>0</v>
      </c>
      <c r="I34" s="188" t="s">
        <v>19</v>
      </c>
      <c r="J34" s="188"/>
      <c r="K34" s="189"/>
    </row>
    <row r="35" spans="2:11" x14ac:dyDescent="0.25">
      <c r="B35" s="167"/>
      <c r="C35" s="171"/>
      <c r="D35" s="171"/>
      <c r="E35" s="172"/>
      <c r="G35" s="175"/>
      <c r="H35" s="27" t="b">
        <v>0</v>
      </c>
      <c r="I35" s="190" t="s">
        <v>20</v>
      </c>
      <c r="J35" s="190"/>
      <c r="K35" s="191"/>
    </row>
    <row r="36" spans="2:11" x14ac:dyDescent="0.25">
      <c r="B36" s="167" t="b">
        <v>0</v>
      </c>
      <c r="C36" s="171" t="s">
        <v>121</v>
      </c>
      <c r="D36" s="171"/>
      <c r="E36" s="172"/>
      <c r="G36" s="175" t="s">
        <v>21</v>
      </c>
      <c r="H36" s="27" t="b">
        <v>0</v>
      </c>
      <c r="I36" s="177" t="s">
        <v>22</v>
      </c>
      <c r="J36" s="177"/>
      <c r="K36" s="178"/>
    </row>
    <row r="37" spans="2:11" x14ac:dyDescent="0.25">
      <c r="B37" s="167"/>
      <c r="C37" s="171"/>
      <c r="D37" s="171"/>
      <c r="E37" s="172"/>
      <c r="G37" s="175"/>
      <c r="H37" s="27" t="b">
        <v>0</v>
      </c>
      <c r="I37" s="177" t="s">
        <v>23</v>
      </c>
      <c r="J37" s="177"/>
      <c r="K37" s="178"/>
    </row>
    <row r="38" spans="2:11" x14ac:dyDescent="0.25">
      <c r="B38" s="167"/>
      <c r="C38" s="171"/>
      <c r="D38" s="171"/>
      <c r="E38" s="172"/>
      <c r="G38" s="175" t="s">
        <v>24</v>
      </c>
      <c r="H38" s="27" t="b">
        <v>0</v>
      </c>
      <c r="I38" s="177" t="s">
        <v>25</v>
      </c>
      <c r="J38" s="177"/>
      <c r="K38" s="178"/>
    </row>
    <row r="39" spans="2:11" x14ac:dyDescent="0.25">
      <c r="B39" s="167" t="b">
        <v>0</v>
      </c>
      <c r="C39" s="171" t="s">
        <v>26</v>
      </c>
      <c r="D39" s="171"/>
      <c r="E39" s="172"/>
      <c r="G39" s="175"/>
      <c r="H39" s="27" t="b">
        <v>0</v>
      </c>
      <c r="I39" s="177" t="s">
        <v>27</v>
      </c>
      <c r="J39" s="177"/>
      <c r="K39" s="178"/>
    </row>
    <row r="40" spans="2:11" x14ac:dyDescent="0.25">
      <c r="B40" s="167"/>
      <c r="C40" s="171"/>
      <c r="D40" s="171"/>
      <c r="E40" s="172"/>
      <c r="G40" s="175" t="s">
        <v>28</v>
      </c>
      <c r="H40" s="27" t="b">
        <v>0</v>
      </c>
      <c r="I40" s="177" t="s">
        <v>89</v>
      </c>
      <c r="J40" s="177"/>
      <c r="K40" s="178"/>
    </row>
    <row r="41" spans="2:11" x14ac:dyDescent="0.25">
      <c r="B41" s="167"/>
      <c r="C41" s="171"/>
      <c r="D41" s="171"/>
      <c r="E41" s="172"/>
      <c r="G41" s="175"/>
      <c r="H41" s="27" t="b">
        <v>0</v>
      </c>
      <c r="I41" s="177" t="s">
        <v>30</v>
      </c>
      <c r="J41" s="177"/>
      <c r="K41" s="178"/>
    </row>
    <row r="42" spans="2:11" x14ac:dyDescent="0.25">
      <c r="B42" s="167" t="b">
        <v>0</v>
      </c>
      <c r="C42" s="171" t="s">
        <v>31</v>
      </c>
      <c r="D42" s="171"/>
      <c r="E42" s="172"/>
      <c r="G42" s="175" t="s">
        <v>32</v>
      </c>
      <c r="H42" s="27" t="b">
        <v>0</v>
      </c>
      <c r="I42" s="177" t="s">
        <v>33</v>
      </c>
      <c r="J42" s="177"/>
      <c r="K42" s="178"/>
    </row>
    <row r="43" spans="2:11" x14ac:dyDescent="0.25">
      <c r="B43" s="168"/>
      <c r="C43" s="173"/>
      <c r="D43" s="173"/>
      <c r="E43" s="174"/>
      <c r="G43" s="176"/>
      <c r="H43" s="28" t="b">
        <v>0</v>
      </c>
      <c r="I43" s="179" t="s">
        <v>34</v>
      </c>
      <c r="J43" s="179"/>
      <c r="K43" s="180"/>
    </row>
    <row r="44" spans="2:11" s="39" customFormat="1" x14ac:dyDescent="0.25"/>
    <row r="45" spans="2:11" ht="15" customHeight="1" x14ac:dyDescent="0.25">
      <c r="B45" s="202" t="s">
        <v>90</v>
      </c>
      <c r="C45" s="203"/>
      <c r="D45" s="9" t="s">
        <v>73</v>
      </c>
      <c r="E45" s="13"/>
      <c r="G45" s="18" t="s">
        <v>41</v>
      </c>
      <c r="H45" s="145" t="s">
        <v>42</v>
      </c>
      <c r="I45" s="145"/>
      <c r="J45" s="33" t="s">
        <v>43</v>
      </c>
      <c r="K45" s="20" t="s">
        <v>44</v>
      </c>
    </row>
    <row r="46" spans="2:11" ht="15" customHeight="1" x14ac:dyDescent="0.25">
      <c r="B46" s="204"/>
      <c r="C46" s="205"/>
      <c r="D46" t="s">
        <v>74</v>
      </c>
      <c r="E46" s="14"/>
      <c r="G46" s="4" t="s">
        <v>45</v>
      </c>
      <c r="H46" s="111">
        <v>1000</v>
      </c>
      <c r="I46" s="111"/>
      <c r="J46" s="49"/>
      <c r="K46" s="5">
        <f t="shared" ref="K46:K56" si="2">H46-J46</f>
        <v>1000</v>
      </c>
    </row>
    <row r="47" spans="2:11" ht="15" customHeight="1" x14ac:dyDescent="0.25">
      <c r="B47" s="204"/>
      <c r="C47" s="205"/>
      <c r="D47" t="s">
        <v>75</v>
      </c>
      <c r="E47" s="14"/>
      <c r="G47" s="4" t="s">
        <v>46</v>
      </c>
      <c r="H47" s="111">
        <v>250</v>
      </c>
      <c r="I47" s="111"/>
      <c r="J47" s="49"/>
      <c r="K47" s="5">
        <f t="shared" si="2"/>
        <v>250</v>
      </c>
    </row>
    <row r="48" spans="2:11" ht="15" customHeight="1" x14ac:dyDescent="0.25">
      <c r="B48" s="204"/>
      <c r="C48" s="205"/>
      <c r="D48" s="1" t="s">
        <v>76</v>
      </c>
      <c r="E48" s="16"/>
      <c r="G48" s="4" t="s">
        <v>47</v>
      </c>
      <c r="H48" s="115">
        <f>60*E46*E51</f>
        <v>0</v>
      </c>
      <c r="I48" s="115"/>
      <c r="J48" s="49"/>
      <c r="K48" s="5">
        <f t="shared" si="2"/>
        <v>0</v>
      </c>
    </row>
    <row r="49" spans="2:11" ht="15" customHeight="1" x14ac:dyDescent="0.25">
      <c r="B49" s="204"/>
      <c r="C49" s="205"/>
      <c r="D49" s="1" t="s">
        <v>77</v>
      </c>
      <c r="E49" s="16"/>
      <c r="G49" s="4" t="s">
        <v>48</v>
      </c>
      <c r="H49" s="115">
        <f>500*E58</f>
        <v>0</v>
      </c>
      <c r="I49" s="115"/>
      <c r="J49" s="49"/>
      <c r="K49" s="5">
        <f t="shared" si="2"/>
        <v>0</v>
      </c>
    </row>
    <row r="50" spans="2:11" ht="15" customHeight="1" x14ac:dyDescent="0.25">
      <c r="B50" s="204"/>
      <c r="C50" s="205"/>
      <c r="D50" t="s">
        <v>78</v>
      </c>
      <c r="E50" s="11">
        <f>(_xlfn.DAYS(E49,E48))+1</f>
        <v>1</v>
      </c>
      <c r="G50" s="4" t="s">
        <v>49</v>
      </c>
      <c r="H50" s="115">
        <f>350*E46</f>
        <v>0</v>
      </c>
      <c r="I50" s="115"/>
      <c r="J50" s="49"/>
      <c r="K50" s="5">
        <f t="shared" si="2"/>
        <v>0</v>
      </c>
    </row>
    <row r="51" spans="2:11" ht="15" customHeight="1" x14ac:dyDescent="0.25">
      <c r="B51" s="206"/>
      <c r="C51" s="207"/>
      <c r="D51" s="7" t="s">
        <v>79</v>
      </c>
      <c r="E51" s="10">
        <f>_xlfn.DAYS(E49,E48)</f>
        <v>0</v>
      </c>
      <c r="G51" s="4" t="s">
        <v>50</v>
      </c>
      <c r="H51" s="123">
        <v>1000</v>
      </c>
      <c r="I51" s="123"/>
      <c r="J51" s="49"/>
      <c r="K51" s="5">
        <f t="shared" si="2"/>
        <v>1000</v>
      </c>
    </row>
    <row r="52" spans="2:11" x14ac:dyDescent="0.25">
      <c r="B52" s="39"/>
      <c r="C52" s="39"/>
      <c r="D52" s="40"/>
      <c r="E52" s="39"/>
      <c r="G52" s="4" t="s">
        <v>51</v>
      </c>
      <c r="H52" s="111">
        <v>1000</v>
      </c>
      <c r="I52" s="111"/>
      <c r="J52" s="49"/>
      <c r="K52" s="5">
        <f t="shared" si="2"/>
        <v>1000</v>
      </c>
    </row>
    <row r="53" spans="2:11" ht="15" customHeight="1" x14ac:dyDescent="0.25">
      <c r="B53" s="196" t="s">
        <v>80</v>
      </c>
      <c r="C53" s="197"/>
      <c r="D53" s="9" t="s">
        <v>81</v>
      </c>
      <c r="E53" s="13"/>
      <c r="G53" s="4" t="s">
        <v>52</v>
      </c>
      <c r="H53" s="111">
        <v>500</v>
      </c>
      <c r="I53" s="111"/>
      <c r="J53" s="49"/>
      <c r="K53" s="5">
        <f t="shared" si="2"/>
        <v>500</v>
      </c>
    </row>
    <row r="54" spans="2:11" ht="15" customHeight="1" x14ac:dyDescent="0.25">
      <c r="B54" s="198"/>
      <c r="C54" s="199"/>
      <c r="D54" t="s">
        <v>82</v>
      </c>
      <c r="E54" s="14"/>
      <c r="G54" s="4" t="s">
        <v>53</v>
      </c>
      <c r="H54" s="111">
        <v>500</v>
      </c>
      <c r="I54" s="111"/>
      <c r="J54" s="49"/>
      <c r="K54" s="5">
        <f t="shared" si="2"/>
        <v>500</v>
      </c>
    </row>
    <row r="55" spans="2:11" ht="15" customHeight="1" x14ac:dyDescent="0.25">
      <c r="B55" s="198"/>
      <c r="C55" s="199"/>
      <c r="D55" s="1" t="s">
        <v>83</v>
      </c>
      <c r="E55" s="14"/>
      <c r="G55" s="4" t="s">
        <v>54</v>
      </c>
      <c r="H55" s="111">
        <v>250</v>
      </c>
      <c r="I55" s="111"/>
      <c r="J55" s="49"/>
      <c r="K55" s="5">
        <f t="shared" si="2"/>
        <v>250</v>
      </c>
    </row>
    <row r="56" spans="2:11" ht="15" customHeight="1" x14ac:dyDescent="0.25">
      <c r="B56" s="200"/>
      <c r="C56" s="201"/>
      <c r="D56" s="7" t="s">
        <v>84</v>
      </c>
      <c r="E56" s="15"/>
      <c r="G56" s="4" t="s">
        <v>55</v>
      </c>
      <c r="H56" s="111">
        <v>250</v>
      </c>
      <c r="I56" s="111"/>
      <c r="J56" s="49"/>
      <c r="K56" s="5">
        <f t="shared" si="2"/>
        <v>250</v>
      </c>
    </row>
    <row r="57" spans="2:11" x14ac:dyDescent="0.25">
      <c r="B57" s="39"/>
      <c r="C57" s="39"/>
      <c r="D57" s="40"/>
      <c r="E57" s="39"/>
      <c r="G57" s="112" t="s">
        <v>56</v>
      </c>
      <c r="H57" s="113"/>
      <c r="I57" s="113"/>
      <c r="J57" s="113"/>
      <c r="K57" s="114"/>
    </row>
    <row r="58" spans="2:11" ht="18.75" x14ac:dyDescent="0.25">
      <c r="B58" s="169" t="s">
        <v>85</v>
      </c>
      <c r="C58" s="170"/>
      <c r="D58" s="12" t="s">
        <v>86</v>
      </c>
      <c r="E58" s="17"/>
      <c r="G58" s="4" t="s">
        <v>57</v>
      </c>
      <c r="H58" s="115">
        <f>500*E47</f>
        <v>0</v>
      </c>
      <c r="I58" s="115"/>
      <c r="J58" s="49"/>
      <c r="K58" s="5">
        <f t="shared" ref="K58:K68" si="3">H58-J58</f>
        <v>0</v>
      </c>
    </row>
    <row r="59" spans="2:11" x14ac:dyDescent="0.25">
      <c r="B59" s="39"/>
      <c r="C59" s="39"/>
      <c r="D59" s="40"/>
      <c r="E59" s="39"/>
      <c r="G59" s="4" t="s">
        <v>58</v>
      </c>
      <c r="H59" s="115">
        <f>60*E50*E54</f>
        <v>0</v>
      </c>
      <c r="I59" s="115"/>
      <c r="J59" s="49"/>
      <c r="K59" s="5">
        <f t="shared" si="3"/>
        <v>0</v>
      </c>
    </row>
    <row r="60" spans="2:11" ht="15" customHeight="1" x14ac:dyDescent="0.25">
      <c r="B60" s="132" t="s">
        <v>87</v>
      </c>
      <c r="C60" s="133"/>
      <c r="D60" s="146" t="s">
        <v>88</v>
      </c>
      <c r="E60" s="147"/>
      <c r="G60" s="4" t="s">
        <v>59</v>
      </c>
      <c r="H60" s="115">
        <f>75*E50*E54</f>
        <v>0</v>
      </c>
      <c r="I60" s="115"/>
      <c r="J60" s="49"/>
      <c r="K60" s="5">
        <f t="shared" si="3"/>
        <v>0</v>
      </c>
    </row>
    <row r="61" spans="2:11" ht="15" customHeight="1" x14ac:dyDescent="0.25">
      <c r="B61" s="134"/>
      <c r="C61" s="135"/>
      <c r="D61" s="148"/>
      <c r="E61" s="149"/>
      <c r="G61" s="4" t="s">
        <v>61</v>
      </c>
      <c r="H61" s="115">
        <f>100*E50*E54</f>
        <v>0</v>
      </c>
      <c r="I61" s="115"/>
      <c r="J61" s="49"/>
      <c r="K61" s="5">
        <f t="shared" si="3"/>
        <v>0</v>
      </c>
    </row>
    <row r="62" spans="2:11" ht="15" customHeight="1" x14ac:dyDescent="0.25">
      <c r="B62" s="134"/>
      <c r="C62" s="135"/>
      <c r="D62" s="148"/>
      <c r="E62" s="149"/>
      <c r="G62" s="4" t="s">
        <v>62</v>
      </c>
      <c r="H62" s="111">
        <v>1500</v>
      </c>
      <c r="I62" s="111"/>
      <c r="J62" s="49"/>
      <c r="K62" s="5">
        <f t="shared" si="3"/>
        <v>1500</v>
      </c>
    </row>
    <row r="63" spans="2:11" ht="15" customHeight="1" x14ac:dyDescent="0.25">
      <c r="B63" s="134"/>
      <c r="C63" s="135"/>
      <c r="D63" s="192"/>
      <c r="E63" s="193"/>
      <c r="G63" s="4" t="s">
        <v>63</v>
      </c>
      <c r="H63" s="115">
        <f>100*E47</f>
        <v>0</v>
      </c>
      <c r="I63" s="115"/>
      <c r="J63" s="49"/>
      <c r="K63" s="5">
        <f t="shared" si="3"/>
        <v>0</v>
      </c>
    </row>
    <row r="64" spans="2:11" ht="15" customHeight="1" x14ac:dyDescent="0.25">
      <c r="B64" s="134"/>
      <c r="C64" s="135"/>
      <c r="D64" s="192"/>
      <c r="E64" s="193"/>
      <c r="G64" s="4" t="s">
        <v>64</v>
      </c>
      <c r="H64" s="115">
        <f>10*E50*(E53+E54)</f>
        <v>0</v>
      </c>
      <c r="I64" s="115"/>
      <c r="J64" s="49"/>
      <c r="K64" s="5">
        <f t="shared" si="3"/>
        <v>0</v>
      </c>
    </row>
    <row r="65" spans="2:11" ht="15" customHeight="1" x14ac:dyDescent="0.25">
      <c r="B65" s="134"/>
      <c r="C65" s="135"/>
      <c r="D65" s="192"/>
      <c r="E65" s="193"/>
      <c r="G65" s="4" t="s">
        <v>65</v>
      </c>
      <c r="H65" s="111">
        <v>75</v>
      </c>
      <c r="I65" s="111"/>
      <c r="J65" s="49"/>
      <c r="K65" s="5">
        <f t="shared" si="3"/>
        <v>75</v>
      </c>
    </row>
    <row r="66" spans="2:11" ht="15" customHeight="1" x14ac:dyDescent="0.25">
      <c r="B66" s="134"/>
      <c r="C66" s="135"/>
      <c r="D66" s="192"/>
      <c r="E66" s="193"/>
      <c r="G66" s="4" t="s">
        <v>66</v>
      </c>
      <c r="H66" s="111">
        <v>300</v>
      </c>
      <c r="I66" s="111"/>
      <c r="J66" s="49"/>
      <c r="K66" s="5">
        <f t="shared" si="3"/>
        <v>300</v>
      </c>
    </row>
    <row r="67" spans="2:11" ht="15" customHeight="1" x14ac:dyDescent="0.25">
      <c r="B67" s="134"/>
      <c r="C67" s="135"/>
      <c r="D67" s="192"/>
      <c r="E67" s="193"/>
      <c r="G67" s="4" t="s">
        <v>67</v>
      </c>
      <c r="H67" s="115">
        <f>0.655*E56*E53</f>
        <v>0</v>
      </c>
      <c r="I67" s="115"/>
      <c r="J67" s="49"/>
      <c r="K67" s="5">
        <f t="shared" si="3"/>
        <v>0</v>
      </c>
    </row>
    <row r="68" spans="2:11" x14ac:dyDescent="0.25">
      <c r="B68" s="134"/>
      <c r="C68" s="135"/>
      <c r="D68" s="192"/>
      <c r="E68" s="193"/>
      <c r="G68" s="4" t="s">
        <v>68</v>
      </c>
      <c r="H68" s="116">
        <f>0.34*E56*E55</f>
        <v>0</v>
      </c>
      <c r="I68" s="116"/>
      <c r="J68" s="49"/>
      <c r="K68" s="5">
        <f t="shared" si="3"/>
        <v>0</v>
      </c>
    </row>
    <row r="69" spans="2:11" x14ac:dyDescent="0.25">
      <c r="B69" s="136"/>
      <c r="C69" s="137"/>
      <c r="D69" s="194"/>
      <c r="E69" s="195"/>
      <c r="G69" s="47" t="s">
        <v>69</v>
      </c>
      <c r="H69" s="138">
        <f>SUM(J46:J56,J58:J68)</f>
        <v>0</v>
      </c>
      <c r="I69" s="138"/>
      <c r="J69" s="138"/>
      <c r="K69" s="139"/>
    </row>
    <row r="70" spans="2:11" ht="15" customHeight="1" x14ac:dyDescent="0.25">
      <c r="B70" s="39"/>
      <c r="C70" s="39"/>
      <c r="D70" s="39"/>
      <c r="E70" s="39"/>
      <c r="G70" s="39"/>
      <c r="H70" s="39"/>
      <c r="I70" s="39"/>
      <c r="J70" s="40"/>
      <c r="K70" s="39"/>
    </row>
    <row r="71" spans="2:11" x14ac:dyDescent="0.25">
      <c r="B71" s="181" t="s">
        <v>15</v>
      </c>
      <c r="C71" s="182"/>
      <c r="D71" s="182"/>
      <c r="E71" s="183"/>
      <c r="G71" s="184" t="s">
        <v>16</v>
      </c>
      <c r="H71" s="93"/>
      <c r="I71" s="93"/>
      <c r="J71" s="93"/>
      <c r="K71" s="94"/>
    </row>
    <row r="72" spans="2:11" ht="15" customHeight="1" x14ac:dyDescent="0.25">
      <c r="B72" s="185" t="b">
        <v>0</v>
      </c>
      <c r="C72" s="186" t="s">
        <v>17</v>
      </c>
      <c r="D72" s="186"/>
      <c r="E72" s="187"/>
      <c r="G72" s="175" t="s">
        <v>18</v>
      </c>
      <c r="H72" s="27" t="b">
        <v>0</v>
      </c>
      <c r="I72" s="188" t="s">
        <v>19</v>
      </c>
      <c r="J72" s="188"/>
      <c r="K72" s="189"/>
    </row>
    <row r="73" spans="2:11" x14ac:dyDescent="0.25">
      <c r="B73" s="167"/>
      <c r="C73" s="171"/>
      <c r="D73" s="171"/>
      <c r="E73" s="172"/>
      <c r="G73" s="175"/>
      <c r="H73" s="27" t="b">
        <v>0</v>
      </c>
      <c r="I73" s="190" t="s">
        <v>20</v>
      </c>
      <c r="J73" s="190"/>
      <c r="K73" s="191"/>
    </row>
    <row r="74" spans="2:11" ht="15" customHeight="1" x14ac:dyDescent="0.25">
      <c r="B74" s="167" t="b">
        <v>0</v>
      </c>
      <c r="C74" s="171" t="s">
        <v>121</v>
      </c>
      <c r="D74" s="171"/>
      <c r="E74" s="172"/>
      <c r="G74" s="175" t="s">
        <v>21</v>
      </c>
      <c r="H74" s="27" t="b">
        <v>0</v>
      </c>
      <c r="I74" s="177" t="s">
        <v>22</v>
      </c>
      <c r="J74" s="177"/>
      <c r="K74" s="178"/>
    </row>
    <row r="75" spans="2:11" ht="15" customHeight="1" x14ac:dyDescent="0.25">
      <c r="B75" s="167"/>
      <c r="C75" s="171"/>
      <c r="D75" s="171"/>
      <c r="E75" s="172"/>
      <c r="G75" s="175"/>
      <c r="H75" s="27" t="b">
        <v>0</v>
      </c>
      <c r="I75" s="177" t="s">
        <v>23</v>
      </c>
      <c r="J75" s="177"/>
      <c r="K75" s="178"/>
    </row>
    <row r="76" spans="2:11" x14ac:dyDescent="0.25">
      <c r="B76" s="167"/>
      <c r="C76" s="171"/>
      <c r="D76" s="171"/>
      <c r="E76" s="172"/>
      <c r="G76" s="175" t="s">
        <v>24</v>
      </c>
      <c r="H76" s="27" t="b">
        <v>0</v>
      </c>
      <c r="I76" s="177" t="s">
        <v>25</v>
      </c>
      <c r="J76" s="177"/>
      <c r="K76" s="178"/>
    </row>
    <row r="77" spans="2:11" x14ac:dyDescent="0.25">
      <c r="B77" s="167" t="b">
        <v>0</v>
      </c>
      <c r="C77" s="171" t="s">
        <v>26</v>
      </c>
      <c r="D77" s="171"/>
      <c r="E77" s="172"/>
      <c r="G77" s="175"/>
      <c r="H77" s="27" t="b">
        <v>0</v>
      </c>
      <c r="I77" s="177" t="s">
        <v>27</v>
      </c>
      <c r="J77" s="177"/>
      <c r="K77" s="178"/>
    </row>
    <row r="78" spans="2:11" ht="15" customHeight="1" x14ac:dyDescent="0.25">
      <c r="B78" s="167"/>
      <c r="C78" s="171"/>
      <c r="D78" s="171"/>
      <c r="E78" s="172"/>
      <c r="G78" s="175" t="s">
        <v>28</v>
      </c>
      <c r="H78" s="27" t="b">
        <v>0</v>
      </c>
      <c r="I78" s="177" t="s">
        <v>89</v>
      </c>
      <c r="J78" s="177"/>
      <c r="K78" s="178"/>
    </row>
    <row r="79" spans="2:11" x14ac:dyDescent="0.25">
      <c r="B79" s="167"/>
      <c r="C79" s="171"/>
      <c r="D79" s="171"/>
      <c r="E79" s="172"/>
      <c r="G79" s="175"/>
      <c r="H79" s="27" t="b">
        <v>0</v>
      </c>
      <c r="I79" s="177" t="s">
        <v>30</v>
      </c>
      <c r="J79" s="177"/>
      <c r="K79" s="178"/>
    </row>
    <row r="80" spans="2:11" x14ac:dyDescent="0.25">
      <c r="B80" s="167" t="b">
        <v>0</v>
      </c>
      <c r="C80" s="171" t="s">
        <v>31</v>
      </c>
      <c r="D80" s="171"/>
      <c r="E80" s="172"/>
      <c r="G80" s="175" t="s">
        <v>32</v>
      </c>
      <c r="H80" s="27" t="b">
        <v>0</v>
      </c>
      <c r="I80" s="177" t="s">
        <v>33</v>
      </c>
      <c r="J80" s="177"/>
      <c r="K80" s="178"/>
    </row>
    <row r="81" spans="2:11" ht="15" customHeight="1" x14ac:dyDescent="0.25">
      <c r="B81" s="168"/>
      <c r="C81" s="173"/>
      <c r="D81" s="173"/>
      <c r="E81" s="174"/>
      <c r="G81" s="176"/>
      <c r="H81" s="28" t="b">
        <v>0</v>
      </c>
      <c r="I81" s="179" t="s">
        <v>34</v>
      </c>
      <c r="J81" s="179"/>
      <c r="K81" s="180"/>
    </row>
    <row r="82" spans="2:11" s="39" customFormat="1" ht="15" customHeight="1" x14ac:dyDescent="0.25"/>
    <row r="83" spans="2:11" ht="15" customHeight="1" x14ac:dyDescent="0.25">
      <c r="B83" s="202" t="s">
        <v>91</v>
      </c>
      <c r="C83" s="203"/>
      <c r="D83" s="9" t="s">
        <v>73</v>
      </c>
      <c r="E83" s="13"/>
      <c r="G83" s="18" t="s">
        <v>41</v>
      </c>
      <c r="H83" s="145" t="s">
        <v>42</v>
      </c>
      <c r="I83" s="145"/>
      <c r="J83" s="33" t="s">
        <v>43</v>
      </c>
      <c r="K83" s="20" t="s">
        <v>44</v>
      </c>
    </row>
    <row r="84" spans="2:11" ht="15" customHeight="1" x14ac:dyDescent="0.25">
      <c r="B84" s="204"/>
      <c r="C84" s="205"/>
      <c r="D84" t="s">
        <v>74</v>
      </c>
      <c r="E84" s="14"/>
      <c r="G84" s="4" t="s">
        <v>45</v>
      </c>
      <c r="H84" s="111">
        <v>1000</v>
      </c>
      <c r="I84" s="111"/>
      <c r="J84" s="49"/>
      <c r="K84" s="5">
        <f t="shared" ref="K84:K94" si="4">H84-J84</f>
        <v>1000</v>
      </c>
    </row>
    <row r="85" spans="2:11" ht="15" customHeight="1" x14ac:dyDescent="0.25">
      <c r="B85" s="204"/>
      <c r="C85" s="205"/>
      <c r="D85" t="s">
        <v>75</v>
      </c>
      <c r="E85" s="14"/>
      <c r="G85" s="4" t="s">
        <v>46</v>
      </c>
      <c r="H85" s="111">
        <v>250</v>
      </c>
      <c r="I85" s="111"/>
      <c r="J85" s="49"/>
      <c r="K85" s="5">
        <f t="shared" si="4"/>
        <v>250</v>
      </c>
    </row>
    <row r="86" spans="2:11" ht="15" customHeight="1" x14ac:dyDescent="0.25">
      <c r="B86" s="204"/>
      <c r="C86" s="205"/>
      <c r="D86" s="1" t="s">
        <v>76</v>
      </c>
      <c r="E86" s="16"/>
      <c r="G86" s="4" t="s">
        <v>47</v>
      </c>
      <c r="H86" s="115">
        <f>60*E84*E89</f>
        <v>0</v>
      </c>
      <c r="I86" s="115"/>
      <c r="J86" s="49"/>
      <c r="K86" s="5">
        <f t="shared" si="4"/>
        <v>0</v>
      </c>
    </row>
    <row r="87" spans="2:11" ht="15" customHeight="1" x14ac:dyDescent="0.25">
      <c r="B87" s="204"/>
      <c r="C87" s="205"/>
      <c r="D87" s="1" t="s">
        <v>77</v>
      </c>
      <c r="E87" s="16"/>
      <c r="G87" s="4" t="s">
        <v>48</v>
      </c>
      <c r="H87" s="115">
        <f>500*E96</f>
        <v>0</v>
      </c>
      <c r="I87" s="115"/>
      <c r="J87" s="49"/>
      <c r="K87" s="5">
        <f t="shared" si="4"/>
        <v>0</v>
      </c>
    </row>
    <row r="88" spans="2:11" x14ac:dyDescent="0.25">
      <c r="B88" s="204"/>
      <c r="C88" s="205"/>
      <c r="D88" t="s">
        <v>78</v>
      </c>
      <c r="E88" s="11">
        <f>(_xlfn.DAYS(E87,E86))+1</f>
        <v>1</v>
      </c>
      <c r="G88" s="4" t="s">
        <v>49</v>
      </c>
      <c r="H88" s="115">
        <f>350*E84</f>
        <v>0</v>
      </c>
      <c r="I88" s="115"/>
      <c r="J88" s="49"/>
      <c r="K88" s="5">
        <f t="shared" si="4"/>
        <v>0</v>
      </c>
    </row>
    <row r="89" spans="2:11" ht="15" customHeight="1" x14ac:dyDescent="0.25">
      <c r="B89" s="206"/>
      <c r="C89" s="207"/>
      <c r="D89" s="7" t="s">
        <v>79</v>
      </c>
      <c r="E89" s="10">
        <f>_xlfn.DAYS(E87,E86)</f>
        <v>0</v>
      </c>
      <c r="G89" s="4" t="s">
        <v>50</v>
      </c>
      <c r="H89" s="123">
        <v>1000</v>
      </c>
      <c r="I89" s="123"/>
      <c r="J89" s="49"/>
      <c r="K89" s="5">
        <f t="shared" si="4"/>
        <v>1000</v>
      </c>
    </row>
    <row r="90" spans="2:11" ht="15" customHeight="1" x14ac:dyDescent="0.25">
      <c r="B90" s="39"/>
      <c r="C90" s="39"/>
      <c r="D90" s="40"/>
      <c r="E90" s="39"/>
      <c r="G90" s="4" t="s">
        <v>51</v>
      </c>
      <c r="H90" s="111">
        <v>1000</v>
      </c>
      <c r="I90" s="111"/>
      <c r="J90" s="49"/>
      <c r="K90" s="5">
        <f t="shared" si="4"/>
        <v>1000</v>
      </c>
    </row>
    <row r="91" spans="2:11" ht="15" customHeight="1" x14ac:dyDescent="0.25">
      <c r="B91" s="196" t="s">
        <v>80</v>
      </c>
      <c r="C91" s="197"/>
      <c r="D91" s="9" t="s">
        <v>81</v>
      </c>
      <c r="E91" s="13"/>
      <c r="G91" s="4" t="s">
        <v>52</v>
      </c>
      <c r="H91" s="111">
        <v>500</v>
      </c>
      <c r="I91" s="111"/>
      <c r="J91" s="49"/>
      <c r="K91" s="5">
        <f t="shared" si="4"/>
        <v>500</v>
      </c>
    </row>
    <row r="92" spans="2:11" ht="15" customHeight="1" x14ac:dyDescent="0.25">
      <c r="B92" s="198"/>
      <c r="C92" s="199"/>
      <c r="D92" t="s">
        <v>82</v>
      </c>
      <c r="E92" s="14"/>
      <c r="G92" s="4" t="s">
        <v>53</v>
      </c>
      <c r="H92" s="111">
        <v>500</v>
      </c>
      <c r="I92" s="111"/>
      <c r="J92" s="49"/>
      <c r="K92" s="5">
        <f t="shared" si="4"/>
        <v>500</v>
      </c>
    </row>
    <row r="93" spans="2:11" x14ac:dyDescent="0.25">
      <c r="B93" s="198"/>
      <c r="C93" s="199"/>
      <c r="D93" s="1" t="s">
        <v>83</v>
      </c>
      <c r="E93" s="14"/>
      <c r="G93" s="4" t="s">
        <v>54</v>
      </c>
      <c r="H93" s="111">
        <v>250</v>
      </c>
      <c r="I93" s="111"/>
      <c r="J93" s="49"/>
      <c r="K93" s="5">
        <f t="shared" si="4"/>
        <v>250</v>
      </c>
    </row>
    <row r="94" spans="2:11" x14ac:dyDescent="0.25">
      <c r="B94" s="200"/>
      <c r="C94" s="201"/>
      <c r="D94" s="7" t="s">
        <v>84</v>
      </c>
      <c r="E94" s="15"/>
      <c r="G94" s="4" t="s">
        <v>55</v>
      </c>
      <c r="H94" s="111">
        <v>250</v>
      </c>
      <c r="I94" s="111"/>
      <c r="J94" s="49"/>
      <c r="K94" s="5">
        <f t="shared" si="4"/>
        <v>250</v>
      </c>
    </row>
    <row r="95" spans="2:11" x14ac:dyDescent="0.25">
      <c r="B95" s="39"/>
      <c r="C95" s="39"/>
      <c r="D95" s="40"/>
      <c r="E95" s="39"/>
      <c r="G95" s="112" t="s">
        <v>56</v>
      </c>
      <c r="H95" s="113"/>
      <c r="I95" s="113"/>
      <c r="J95" s="113"/>
      <c r="K95" s="114"/>
    </row>
    <row r="96" spans="2:11" ht="15" customHeight="1" x14ac:dyDescent="0.25">
      <c r="B96" s="169" t="s">
        <v>85</v>
      </c>
      <c r="C96" s="170"/>
      <c r="D96" s="12" t="s">
        <v>86</v>
      </c>
      <c r="E96" s="17"/>
      <c r="G96" s="4" t="s">
        <v>57</v>
      </c>
      <c r="H96" s="115">
        <f>500*E85</f>
        <v>0</v>
      </c>
      <c r="I96" s="115"/>
      <c r="J96" s="49"/>
      <c r="K96" s="5">
        <f t="shared" ref="K96:K106" si="5">H96-J96</f>
        <v>0</v>
      </c>
    </row>
    <row r="97" spans="2:11" ht="15" customHeight="1" x14ac:dyDescent="0.25">
      <c r="B97" s="39"/>
      <c r="C97" s="39"/>
      <c r="D97" s="40"/>
      <c r="E97" s="39"/>
      <c r="G97" s="4" t="s">
        <v>58</v>
      </c>
      <c r="H97" s="115">
        <f>60*E88*E92</f>
        <v>0</v>
      </c>
      <c r="I97" s="115"/>
      <c r="J97" s="49"/>
      <c r="K97" s="5">
        <f t="shared" si="5"/>
        <v>0</v>
      </c>
    </row>
    <row r="98" spans="2:11" ht="15" customHeight="1" x14ac:dyDescent="0.25">
      <c r="B98" s="132" t="s">
        <v>87</v>
      </c>
      <c r="C98" s="133"/>
      <c r="D98" s="146" t="s">
        <v>88</v>
      </c>
      <c r="E98" s="147"/>
      <c r="G98" s="4" t="s">
        <v>59</v>
      </c>
      <c r="H98" s="115">
        <f>75*E88*E92</f>
        <v>0</v>
      </c>
      <c r="I98" s="115"/>
      <c r="J98" s="49"/>
      <c r="K98" s="5">
        <f t="shared" si="5"/>
        <v>0</v>
      </c>
    </row>
    <row r="99" spans="2:11" ht="15" customHeight="1" x14ac:dyDescent="0.25">
      <c r="B99" s="134"/>
      <c r="C99" s="135"/>
      <c r="D99" s="148"/>
      <c r="E99" s="149"/>
      <c r="G99" s="4" t="s">
        <v>61</v>
      </c>
      <c r="H99" s="115">
        <f>100*E88*E92</f>
        <v>0</v>
      </c>
      <c r="I99" s="115"/>
      <c r="J99" s="49"/>
      <c r="K99" s="5">
        <f t="shared" si="5"/>
        <v>0</v>
      </c>
    </row>
    <row r="100" spans="2:11" ht="15" customHeight="1" x14ac:dyDescent="0.25">
      <c r="B100" s="134"/>
      <c r="C100" s="135"/>
      <c r="D100" s="148"/>
      <c r="E100" s="149"/>
      <c r="G100" s="4" t="s">
        <v>62</v>
      </c>
      <c r="H100" s="111">
        <v>1500</v>
      </c>
      <c r="I100" s="111"/>
      <c r="J100" s="49"/>
      <c r="K100" s="5">
        <f t="shared" si="5"/>
        <v>1500</v>
      </c>
    </row>
    <row r="101" spans="2:11" ht="15" customHeight="1" x14ac:dyDescent="0.25">
      <c r="B101" s="134"/>
      <c r="C101" s="135"/>
      <c r="D101" s="192"/>
      <c r="E101" s="193"/>
      <c r="G101" s="4" t="s">
        <v>63</v>
      </c>
      <c r="H101" s="115">
        <f>100*E85</f>
        <v>0</v>
      </c>
      <c r="I101" s="115"/>
      <c r="J101" s="49"/>
      <c r="K101" s="5">
        <f t="shared" si="5"/>
        <v>0</v>
      </c>
    </row>
    <row r="102" spans="2:11" ht="15" customHeight="1" x14ac:dyDescent="0.25">
      <c r="B102" s="134"/>
      <c r="C102" s="135"/>
      <c r="D102" s="192"/>
      <c r="E102" s="193"/>
      <c r="G102" s="4" t="s">
        <v>64</v>
      </c>
      <c r="H102" s="115">
        <f>10*E88*(E91+E92)</f>
        <v>0</v>
      </c>
      <c r="I102" s="115"/>
      <c r="J102" s="49"/>
      <c r="K102" s="5">
        <f t="shared" si="5"/>
        <v>0</v>
      </c>
    </row>
    <row r="103" spans="2:11" ht="15" customHeight="1" x14ac:dyDescent="0.25">
      <c r="B103" s="134"/>
      <c r="C103" s="135"/>
      <c r="D103" s="192"/>
      <c r="E103" s="193"/>
      <c r="G103" s="4" t="s">
        <v>65</v>
      </c>
      <c r="H103" s="111">
        <v>75</v>
      </c>
      <c r="I103" s="111"/>
      <c r="J103" s="49"/>
      <c r="K103" s="5">
        <f t="shared" si="5"/>
        <v>75</v>
      </c>
    </row>
    <row r="104" spans="2:11" x14ac:dyDescent="0.25">
      <c r="B104" s="134"/>
      <c r="C104" s="135"/>
      <c r="D104" s="192"/>
      <c r="E104" s="193"/>
      <c r="G104" s="4" t="s">
        <v>66</v>
      </c>
      <c r="H104" s="111">
        <v>300</v>
      </c>
      <c r="I104" s="111"/>
      <c r="J104" s="49"/>
      <c r="K104" s="5">
        <f t="shared" si="5"/>
        <v>300</v>
      </c>
    </row>
    <row r="105" spans="2:11" x14ac:dyDescent="0.25">
      <c r="B105" s="134"/>
      <c r="C105" s="135"/>
      <c r="D105" s="192"/>
      <c r="E105" s="193"/>
      <c r="G105" s="4" t="s">
        <v>67</v>
      </c>
      <c r="H105" s="115">
        <f>0.655*E94*E91</f>
        <v>0</v>
      </c>
      <c r="I105" s="115"/>
      <c r="J105" s="49"/>
      <c r="K105" s="5">
        <f t="shared" si="5"/>
        <v>0</v>
      </c>
    </row>
    <row r="106" spans="2:11" ht="15" customHeight="1" x14ac:dyDescent="0.25">
      <c r="B106" s="134"/>
      <c r="C106" s="135"/>
      <c r="D106" s="192"/>
      <c r="E106" s="193"/>
      <c r="G106" s="4" t="s">
        <v>68</v>
      </c>
      <c r="H106" s="116">
        <f>0.34*E94*E93</f>
        <v>0</v>
      </c>
      <c r="I106" s="116"/>
      <c r="J106" s="49"/>
      <c r="K106" s="5">
        <f t="shared" si="5"/>
        <v>0</v>
      </c>
    </row>
    <row r="107" spans="2:11" x14ac:dyDescent="0.25">
      <c r="B107" s="136"/>
      <c r="C107" s="137"/>
      <c r="D107" s="194"/>
      <c r="E107" s="195"/>
      <c r="G107" s="47" t="s">
        <v>69</v>
      </c>
      <c r="H107" s="138">
        <f>SUM(J84:J94,J96:J106)</f>
        <v>0</v>
      </c>
      <c r="I107" s="138"/>
      <c r="J107" s="138"/>
      <c r="K107" s="139"/>
    </row>
    <row r="108" spans="2:11" ht="15" customHeight="1" x14ac:dyDescent="0.25">
      <c r="B108" s="39"/>
      <c r="C108" s="39"/>
      <c r="D108" s="39"/>
      <c r="E108" s="39"/>
      <c r="G108" s="39"/>
      <c r="H108" s="39"/>
      <c r="I108" s="39"/>
      <c r="J108" s="40"/>
      <c r="K108" s="39"/>
    </row>
    <row r="109" spans="2:11" x14ac:dyDescent="0.25">
      <c r="B109" s="181" t="s">
        <v>15</v>
      </c>
      <c r="C109" s="182"/>
      <c r="D109" s="182"/>
      <c r="E109" s="183"/>
      <c r="G109" s="184" t="s">
        <v>16</v>
      </c>
      <c r="H109" s="93"/>
      <c r="I109" s="93"/>
      <c r="J109" s="93"/>
      <c r="K109" s="94"/>
    </row>
    <row r="110" spans="2:11" x14ac:dyDescent="0.25">
      <c r="B110" s="185" t="b">
        <v>0</v>
      </c>
      <c r="C110" s="186" t="s">
        <v>17</v>
      </c>
      <c r="D110" s="186"/>
      <c r="E110" s="187"/>
      <c r="G110" s="175" t="s">
        <v>18</v>
      </c>
      <c r="H110" s="27" t="b">
        <v>0</v>
      </c>
      <c r="I110" s="188" t="s">
        <v>19</v>
      </c>
      <c r="J110" s="188"/>
      <c r="K110" s="189"/>
    </row>
    <row r="111" spans="2:11" ht="15" customHeight="1" x14ac:dyDescent="0.25">
      <c r="B111" s="167"/>
      <c r="C111" s="171"/>
      <c r="D111" s="171"/>
      <c r="E111" s="172"/>
      <c r="G111" s="175"/>
      <c r="H111" s="27" t="b">
        <v>0</v>
      </c>
      <c r="I111" s="190" t="s">
        <v>20</v>
      </c>
      <c r="J111" s="190"/>
      <c r="K111" s="191"/>
    </row>
    <row r="112" spans="2:11" ht="15" customHeight="1" x14ac:dyDescent="0.25">
      <c r="B112" s="167" t="b">
        <v>0</v>
      </c>
      <c r="C112" s="171" t="s">
        <v>121</v>
      </c>
      <c r="D112" s="171"/>
      <c r="E112" s="172"/>
      <c r="G112" s="175" t="s">
        <v>21</v>
      </c>
      <c r="H112" s="27" t="b">
        <v>0</v>
      </c>
      <c r="I112" s="177" t="s">
        <v>22</v>
      </c>
      <c r="J112" s="177"/>
      <c r="K112" s="178"/>
    </row>
    <row r="113" spans="2:11" x14ac:dyDescent="0.25">
      <c r="B113" s="167"/>
      <c r="C113" s="171"/>
      <c r="D113" s="171"/>
      <c r="E113" s="172"/>
      <c r="G113" s="175"/>
      <c r="H113" s="27" t="b">
        <v>0</v>
      </c>
      <c r="I113" s="177" t="s">
        <v>23</v>
      </c>
      <c r="J113" s="177"/>
      <c r="K113" s="178"/>
    </row>
    <row r="114" spans="2:11" ht="15" customHeight="1" x14ac:dyDescent="0.25">
      <c r="B114" s="167"/>
      <c r="C114" s="171"/>
      <c r="D114" s="171"/>
      <c r="E114" s="172"/>
      <c r="G114" s="175" t="s">
        <v>24</v>
      </c>
      <c r="H114" s="27" t="b">
        <v>0</v>
      </c>
      <c r="I114" s="177" t="s">
        <v>25</v>
      </c>
      <c r="J114" s="177"/>
      <c r="K114" s="178"/>
    </row>
    <row r="115" spans="2:11" x14ac:dyDescent="0.25">
      <c r="B115" s="167" t="b">
        <v>0</v>
      </c>
      <c r="C115" s="171" t="s">
        <v>26</v>
      </c>
      <c r="D115" s="171"/>
      <c r="E115" s="172"/>
      <c r="G115" s="175"/>
      <c r="H115" s="27" t="b">
        <v>0</v>
      </c>
      <c r="I115" s="177" t="s">
        <v>27</v>
      </c>
      <c r="J115" s="177"/>
      <c r="K115" s="178"/>
    </row>
    <row r="116" spans="2:11" x14ac:dyDescent="0.25">
      <c r="B116" s="167"/>
      <c r="C116" s="171"/>
      <c r="D116" s="171"/>
      <c r="E116" s="172"/>
      <c r="G116" s="175" t="s">
        <v>28</v>
      </c>
      <c r="H116" s="27" t="b">
        <v>0</v>
      </c>
      <c r="I116" s="177" t="s">
        <v>89</v>
      </c>
      <c r="J116" s="177"/>
      <c r="K116" s="178"/>
    </row>
    <row r="117" spans="2:11" ht="15" customHeight="1" x14ac:dyDescent="0.25">
      <c r="B117" s="167"/>
      <c r="C117" s="171"/>
      <c r="D117" s="171"/>
      <c r="E117" s="172"/>
      <c r="G117" s="175"/>
      <c r="H117" s="27" t="b">
        <v>0</v>
      </c>
      <c r="I117" s="177" t="s">
        <v>30</v>
      </c>
      <c r="J117" s="177"/>
      <c r="K117" s="178"/>
    </row>
    <row r="118" spans="2:11" ht="15" customHeight="1" x14ac:dyDescent="0.25">
      <c r="B118" s="167" t="b">
        <v>0</v>
      </c>
      <c r="C118" s="171" t="s">
        <v>31</v>
      </c>
      <c r="D118" s="171"/>
      <c r="E118" s="172"/>
      <c r="G118" s="175" t="s">
        <v>32</v>
      </c>
      <c r="H118" s="27" t="b">
        <v>0</v>
      </c>
      <c r="I118" s="177" t="s">
        <v>33</v>
      </c>
      <c r="J118" s="177"/>
      <c r="K118" s="178"/>
    </row>
    <row r="119" spans="2:11" ht="15" customHeight="1" x14ac:dyDescent="0.25">
      <c r="B119" s="168"/>
      <c r="C119" s="173"/>
      <c r="D119" s="173"/>
      <c r="E119" s="174"/>
      <c r="G119" s="176"/>
      <c r="H119" s="28" t="b">
        <v>0</v>
      </c>
      <c r="I119" s="179" t="s">
        <v>34</v>
      </c>
      <c r="J119" s="179"/>
      <c r="K119" s="180"/>
    </row>
    <row r="120" spans="2:11" s="39" customFormat="1" ht="15" customHeight="1" x14ac:dyDescent="0.25"/>
    <row r="121" spans="2:11" ht="15" customHeight="1" x14ac:dyDescent="0.25">
      <c r="B121" s="202" t="s">
        <v>92</v>
      </c>
      <c r="C121" s="203"/>
      <c r="D121" s="9" t="s">
        <v>73</v>
      </c>
      <c r="E121" s="13"/>
      <c r="G121" s="18" t="s">
        <v>41</v>
      </c>
      <c r="H121" s="145" t="s">
        <v>42</v>
      </c>
      <c r="I121" s="145"/>
      <c r="J121" s="33" t="s">
        <v>43</v>
      </c>
      <c r="K121" s="20" t="s">
        <v>44</v>
      </c>
    </row>
    <row r="122" spans="2:11" ht="15" customHeight="1" x14ac:dyDescent="0.25">
      <c r="B122" s="204"/>
      <c r="C122" s="205"/>
      <c r="D122" t="s">
        <v>74</v>
      </c>
      <c r="E122" s="14"/>
      <c r="G122" s="4" t="s">
        <v>45</v>
      </c>
      <c r="H122" s="111">
        <v>1000</v>
      </c>
      <c r="I122" s="111"/>
      <c r="J122" s="49"/>
      <c r="K122" s="5">
        <f t="shared" ref="K122:K132" si="6">H122-J122</f>
        <v>1000</v>
      </c>
    </row>
    <row r="123" spans="2:11" ht="15" customHeight="1" x14ac:dyDescent="0.25">
      <c r="B123" s="204"/>
      <c r="C123" s="205"/>
      <c r="D123" t="s">
        <v>75</v>
      </c>
      <c r="E123" s="14"/>
      <c r="G123" s="4" t="s">
        <v>46</v>
      </c>
      <c r="H123" s="111">
        <v>250</v>
      </c>
      <c r="I123" s="111"/>
      <c r="J123" s="49"/>
      <c r="K123" s="5">
        <f t="shared" si="6"/>
        <v>250</v>
      </c>
    </row>
    <row r="124" spans="2:11" x14ac:dyDescent="0.25">
      <c r="B124" s="204"/>
      <c r="C124" s="205"/>
      <c r="D124" s="1" t="s">
        <v>76</v>
      </c>
      <c r="E124" s="16"/>
      <c r="G124" s="4" t="s">
        <v>47</v>
      </c>
      <c r="H124" s="115">
        <f>60*E122*E127</f>
        <v>0</v>
      </c>
      <c r="I124" s="115"/>
      <c r="J124" s="49"/>
      <c r="K124" s="5">
        <f t="shared" si="6"/>
        <v>0</v>
      </c>
    </row>
    <row r="125" spans="2:11" ht="15" customHeight="1" x14ac:dyDescent="0.25">
      <c r="B125" s="204"/>
      <c r="C125" s="205"/>
      <c r="D125" s="1" t="s">
        <v>77</v>
      </c>
      <c r="E125" s="16"/>
      <c r="G125" s="4" t="s">
        <v>48</v>
      </c>
      <c r="H125" s="115">
        <f>500*E134</f>
        <v>0</v>
      </c>
      <c r="I125" s="115"/>
      <c r="J125" s="49"/>
      <c r="K125" s="5">
        <f t="shared" si="6"/>
        <v>0</v>
      </c>
    </row>
    <row r="126" spans="2:11" ht="15" customHeight="1" x14ac:dyDescent="0.25">
      <c r="B126" s="204"/>
      <c r="C126" s="205"/>
      <c r="D126" t="s">
        <v>78</v>
      </c>
      <c r="E126" s="11">
        <f>(_xlfn.DAYS(E125,E124))+1</f>
        <v>1</v>
      </c>
      <c r="G126" s="4" t="s">
        <v>49</v>
      </c>
      <c r="H126" s="115">
        <f>350*E122</f>
        <v>0</v>
      </c>
      <c r="I126" s="115"/>
      <c r="J126" s="49"/>
      <c r="K126" s="5">
        <f t="shared" si="6"/>
        <v>0</v>
      </c>
    </row>
    <row r="127" spans="2:11" ht="15" customHeight="1" x14ac:dyDescent="0.25">
      <c r="B127" s="206"/>
      <c r="C127" s="207"/>
      <c r="D127" s="7" t="s">
        <v>79</v>
      </c>
      <c r="E127" s="10">
        <f>_xlfn.DAYS(E125,E124)</f>
        <v>0</v>
      </c>
      <c r="G127" s="4" t="s">
        <v>50</v>
      </c>
      <c r="H127" s="123">
        <v>1000</v>
      </c>
      <c r="I127" s="123"/>
      <c r="J127" s="49"/>
      <c r="K127" s="5">
        <f t="shared" si="6"/>
        <v>1000</v>
      </c>
    </row>
    <row r="128" spans="2:11" ht="15" customHeight="1" x14ac:dyDescent="0.25">
      <c r="B128" s="39"/>
      <c r="C128" s="39"/>
      <c r="D128" s="40"/>
      <c r="E128" s="39"/>
      <c r="G128" s="4" t="s">
        <v>51</v>
      </c>
      <c r="H128" s="111">
        <v>1000</v>
      </c>
      <c r="I128" s="111"/>
      <c r="J128" s="49"/>
      <c r="K128" s="5">
        <f t="shared" si="6"/>
        <v>1000</v>
      </c>
    </row>
    <row r="129" spans="2:11" x14ac:dyDescent="0.25">
      <c r="B129" s="196" t="s">
        <v>80</v>
      </c>
      <c r="C129" s="197"/>
      <c r="D129" s="9" t="s">
        <v>81</v>
      </c>
      <c r="E129" s="13"/>
      <c r="G129" s="4" t="s">
        <v>52</v>
      </c>
      <c r="H129" s="111">
        <v>500</v>
      </c>
      <c r="I129" s="111"/>
      <c r="J129" s="49"/>
      <c r="K129" s="5">
        <f t="shared" si="6"/>
        <v>500</v>
      </c>
    </row>
    <row r="130" spans="2:11" x14ac:dyDescent="0.25">
      <c r="B130" s="198"/>
      <c r="C130" s="199"/>
      <c r="D130" t="s">
        <v>82</v>
      </c>
      <c r="E130" s="14"/>
      <c r="G130" s="4" t="s">
        <v>53</v>
      </c>
      <c r="H130" s="111">
        <v>500</v>
      </c>
      <c r="I130" s="111"/>
      <c r="J130" s="49"/>
      <c r="K130" s="5">
        <f t="shared" si="6"/>
        <v>500</v>
      </c>
    </row>
    <row r="131" spans="2:11" x14ac:dyDescent="0.25">
      <c r="B131" s="198"/>
      <c r="C131" s="199"/>
      <c r="D131" s="1" t="s">
        <v>83</v>
      </c>
      <c r="E131" s="14"/>
      <c r="G131" s="4" t="s">
        <v>54</v>
      </c>
      <c r="H131" s="111">
        <v>250</v>
      </c>
      <c r="I131" s="111"/>
      <c r="J131" s="49"/>
      <c r="K131" s="5">
        <f t="shared" si="6"/>
        <v>250</v>
      </c>
    </row>
    <row r="132" spans="2:11" x14ac:dyDescent="0.25">
      <c r="B132" s="200"/>
      <c r="C132" s="201"/>
      <c r="D132" s="7" t="s">
        <v>84</v>
      </c>
      <c r="E132" s="15"/>
      <c r="G132" s="4" t="s">
        <v>55</v>
      </c>
      <c r="H132" s="111">
        <v>250</v>
      </c>
      <c r="I132" s="111"/>
      <c r="J132" s="49"/>
      <c r="K132" s="5">
        <f t="shared" si="6"/>
        <v>250</v>
      </c>
    </row>
    <row r="133" spans="2:11" x14ac:dyDescent="0.25">
      <c r="B133" s="39"/>
      <c r="C133" s="39"/>
      <c r="D133" s="40"/>
      <c r="E133" s="39"/>
      <c r="G133" s="112" t="s">
        <v>56</v>
      </c>
      <c r="H133" s="113"/>
      <c r="I133" s="113"/>
      <c r="J133" s="113"/>
      <c r="K133" s="114"/>
    </row>
    <row r="134" spans="2:11" ht="18.75" x14ac:dyDescent="0.25">
      <c r="B134" s="169" t="s">
        <v>85</v>
      </c>
      <c r="C134" s="170"/>
      <c r="D134" s="12" t="s">
        <v>86</v>
      </c>
      <c r="E134" s="17"/>
      <c r="G134" s="4" t="s">
        <v>57</v>
      </c>
      <c r="H134" s="115">
        <f>500*E123</f>
        <v>0</v>
      </c>
      <c r="I134" s="115"/>
      <c r="J134" s="49"/>
      <c r="K134" s="5">
        <f t="shared" ref="K134:K144" si="7">H134-J134</f>
        <v>0</v>
      </c>
    </row>
    <row r="135" spans="2:11" x14ac:dyDescent="0.25">
      <c r="B135" s="39"/>
      <c r="C135" s="39"/>
      <c r="D135" s="40"/>
      <c r="E135" s="39"/>
      <c r="G135" s="4" t="s">
        <v>58</v>
      </c>
      <c r="H135" s="115">
        <f>60*E126*E130</f>
        <v>0</v>
      </c>
      <c r="I135" s="115"/>
      <c r="J135" s="49"/>
      <c r="K135" s="5">
        <f t="shared" si="7"/>
        <v>0</v>
      </c>
    </row>
    <row r="136" spans="2:11" x14ac:dyDescent="0.25">
      <c r="B136" s="132" t="s">
        <v>87</v>
      </c>
      <c r="C136" s="133"/>
      <c r="D136" s="146" t="s">
        <v>88</v>
      </c>
      <c r="E136" s="147"/>
      <c r="G136" s="4" t="s">
        <v>59</v>
      </c>
      <c r="H136" s="115">
        <f>75*E126*E130</f>
        <v>0</v>
      </c>
      <c r="I136" s="115"/>
      <c r="J136" s="49"/>
      <c r="K136" s="5">
        <f t="shared" si="7"/>
        <v>0</v>
      </c>
    </row>
    <row r="137" spans="2:11" x14ac:dyDescent="0.25">
      <c r="B137" s="134"/>
      <c r="C137" s="135"/>
      <c r="D137" s="148"/>
      <c r="E137" s="149"/>
      <c r="G137" s="4" t="s">
        <v>61</v>
      </c>
      <c r="H137" s="115">
        <f>100*E126*E130</f>
        <v>0</v>
      </c>
      <c r="I137" s="115"/>
      <c r="J137" s="49"/>
      <c r="K137" s="5">
        <f t="shared" si="7"/>
        <v>0</v>
      </c>
    </row>
    <row r="138" spans="2:11" x14ac:dyDescent="0.25">
      <c r="B138" s="134"/>
      <c r="C138" s="135"/>
      <c r="D138" s="148"/>
      <c r="E138" s="149"/>
      <c r="G138" s="4" t="s">
        <v>62</v>
      </c>
      <c r="H138" s="111">
        <v>1500</v>
      </c>
      <c r="I138" s="111"/>
      <c r="J138" s="49"/>
      <c r="K138" s="5">
        <f t="shared" si="7"/>
        <v>1500</v>
      </c>
    </row>
    <row r="139" spans="2:11" x14ac:dyDescent="0.25">
      <c r="B139" s="134"/>
      <c r="C139" s="135"/>
      <c r="D139" s="192"/>
      <c r="E139" s="193"/>
      <c r="G139" s="4" t="s">
        <v>63</v>
      </c>
      <c r="H139" s="115">
        <f>100*E123</f>
        <v>0</v>
      </c>
      <c r="I139" s="115"/>
      <c r="J139" s="49"/>
      <c r="K139" s="5">
        <f t="shared" si="7"/>
        <v>0</v>
      </c>
    </row>
    <row r="140" spans="2:11" x14ac:dyDescent="0.25">
      <c r="B140" s="134"/>
      <c r="C140" s="135"/>
      <c r="D140" s="192"/>
      <c r="E140" s="193"/>
      <c r="G140" s="4" t="s">
        <v>64</v>
      </c>
      <c r="H140" s="115">
        <f>10*E126*(E129+E130)</f>
        <v>0</v>
      </c>
      <c r="I140" s="115"/>
      <c r="J140" s="49"/>
      <c r="K140" s="5">
        <f t="shared" si="7"/>
        <v>0</v>
      </c>
    </row>
    <row r="141" spans="2:11" x14ac:dyDescent="0.25">
      <c r="B141" s="134"/>
      <c r="C141" s="135"/>
      <c r="D141" s="192"/>
      <c r="E141" s="193"/>
      <c r="G141" s="4" t="s">
        <v>65</v>
      </c>
      <c r="H141" s="111">
        <v>75</v>
      </c>
      <c r="I141" s="111"/>
      <c r="J141" s="49"/>
      <c r="K141" s="5">
        <f t="shared" si="7"/>
        <v>75</v>
      </c>
    </row>
    <row r="142" spans="2:11" x14ac:dyDescent="0.25">
      <c r="B142" s="134"/>
      <c r="C142" s="135"/>
      <c r="D142" s="192"/>
      <c r="E142" s="193"/>
      <c r="G142" s="4" t="s">
        <v>66</v>
      </c>
      <c r="H142" s="111">
        <v>300</v>
      </c>
      <c r="I142" s="111"/>
      <c r="J142" s="49"/>
      <c r="K142" s="5">
        <f t="shared" si="7"/>
        <v>300</v>
      </c>
    </row>
    <row r="143" spans="2:11" x14ac:dyDescent="0.25">
      <c r="B143" s="134"/>
      <c r="C143" s="135"/>
      <c r="D143" s="192"/>
      <c r="E143" s="193"/>
      <c r="G143" s="4" t="s">
        <v>67</v>
      </c>
      <c r="H143" s="115">
        <f>0.655*E132*E129</f>
        <v>0</v>
      </c>
      <c r="I143" s="115"/>
      <c r="J143" s="49"/>
      <c r="K143" s="5">
        <f t="shared" si="7"/>
        <v>0</v>
      </c>
    </row>
    <row r="144" spans="2:11" x14ac:dyDescent="0.25">
      <c r="B144" s="134"/>
      <c r="C144" s="135"/>
      <c r="D144" s="192"/>
      <c r="E144" s="193"/>
      <c r="G144" s="4" t="s">
        <v>68</v>
      </c>
      <c r="H144" s="116">
        <f>0.34*E132*E131</f>
        <v>0</v>
      </c>
      <c r="I144" s="116"/>
      <c r="J144" s="49"/>
      <c r="K144" s="5">
        <f t="shared" si="7"/>
        <v>0</v>
      </c>
    </row>
    <row r="145" spans="2:11" x14ac:dyDescent="0.25">
      <c r="B145" s="136"/>
      <c r="C145" s="137"/>
      <c r="D145" s="194"/>
      <c r="E145" s="195"/>
      <c r="G145" s="47" t="s">
        <v>69</v>
      </c>
      <c r="H145" s="138">
        <f>SUM(J122:J132,J134:J144)</f>
        <v>0</v>
      </c>
      <c r="I145" s="138"/>
      <c r="J145" s="138"/>
      <c r="K145" s="139"/>
    </row>
    <row r="146" spans="2:11" x14ac:dyDescent="0.25">
      <c r="B146" s="39"/>
      <c r="C146" s="39"/>
      <c r="D146" s="39"/>
      <c r="E146" s="39"/>
      <c r="G146" s="39"/>
      <c r="H146" s="39"/>
      <c r="I146" s="39"/>
      <c r="J146" s="40"/>
      <c r="K146" s="39"/>
    </row>
    <row r="147" spans="2:11" x14ac:dyDescent="0.25">
      <c r="B147" s="181" t="s">
        <v>15</v>
      </c>
      <c r="C147" s="182"/>
      <c r="D147" s="182"/>
      <c r="E147" s="183"/>
      <c r="G147" s="184" t="s">
        <v>16</v>
      </c>
      <c r="H147" s="93"/>
      <c r="I147" s="93"/>
      <c r="J147" s="93"/>
      <c r="K147" s="94"/>
    </row>
    <row r="148" spans="2:11" x14ac:dyDescent="0.25">
      <c r="B148" s="185" t="b">
        <v>0</v>
      </c>
      <c r="C148" s="186" t="s">
        <v>17</v>
      </c>
      <c r="D148" s="186"/>
      <c r="E148" s="187"/>
      <c r="G148" s="175" t="s">
        <v>18</v>
      </c>
      <c r="H148" s="27" t="b">
        <v>0</v>
      </c>
      <c r="I148" s="188" t="s">
        <v>19</v>
      </c>
      <c r="J148" s="188"/>
      <c r="K148" s="189"/>
    </row>
    <row r="149" spans="2:11" x14ac:dyDescent="0.25">
      <c r="B149" s="167"/>
      <c r="C149" s="171"/>
      <c r="D149" s="171"/>
      <c r="E149" s="172"/>
      <c r="G149" s="175"/>
      <c r="H149" s="27" t="b">
        <v>0</v>
      </c>
      <c r="I149" s="190" t="s">
        <v>20</v>
      </c>
      <c r="J149" s="190"/>
      <c r="K149" s="191"/>
    </row>
    <row r="150" spans="2:11" ht="15" customHeight="1" x14ac:dyDescent="0.25">
      <c r="B150" s="167" t="b">
        <v>0</v>
      </c>
      <c r="C150" s="171" t="s">
        <v>121</v>
      </c>
      <c r="D150" s="171"/>
      <c r="E150" s="172"/>
      <c r="G150" s="175" t="s">
        <v>21</v>
      </c>
      <c r="H150" s="27" t="b">
        <v>0</v>
      </c>
      <c r="I150" s="177" t="s">
        <v>22</v>
      </c>
      <c r="J150" s="177"/>
      <c r="K150" s="178"/>
    </row>
    <row r="151" spans="2:11" x14ac:dyDescent="0.25">
      <c r="B151" s="167"/>
      <c r="C151" s="171"/>
      <c r="D151" s="171"/>
      <c r="E151" s="172"/>
      <c r="G151" s="175"/>
      <c r="H151" s="27" t="b">
        <v>0</v>
      </c>
      <c r="I151" s="177" t="s">
        <v>23</v>
      </c>
      <c r="J151" s="177"/>
      <c r="K151" s="178"/>
    </row>
    <row r="152" spans="2:11" x14ac:dyDescent="0.25">
      <c r="B152" s="167"/>
      <c r="C152" s="171"/>
      <c r="D152" s="171"/>
      <c r="E152" s="172"/>
      <c r="G152" s="175" t="s">
        <v>24</v>
      </c>
      <c r="H152" s="27" t="b">
        <v>0</v>
      </c>
      <c r="I152" s="177" t="s">
        <v>25</v>
      </c>
      <c r="J152" s="177"/>
      <c r="K152" s="178"/>
    </row>
    <row r="153" spans="2:11" x14ac:dyDescent="0.25">
      <c r="B153" s="167" t="b">
        <v>0</v>
      </c>
      <c r="C153" s="171" t="s">
        <v>26</v>
      </c>
      <c r="D153" s="171"/>
      <c r="E153" s="172"/>
      <c r="G153" s="175"/>
      <c r="H153" s="27" t="b">
        <v>0</v>
      </c>
      <c r="I153" s="177" t="s">
        <v>27</v>
      </c>
      <c r="J153" s="177"/>
      <c r="K153" s="178"/>
    </row>
    <row r="154" spans="2:11" x14ac:dyDescent="0.25">
      <c r="B154" s="167"/>
      <c r="C154" s="171"/>
      <c r="D154" s="171"/>
      <c r="E154" s="172"/>
      <c r="G154" s="175" t="s">
        <v>28</v>
      </c>
      <c r="H154" s="27" t="b">
        <v>0</v>
      </c>
      <c r="I154" s="177" t="s">
        <v>89</v>
      </c>
      <c r="J154" s="177"/>
      <c r="K154" s="178"/>
    </row>
    <row r="155" spans="2:11" x14ac:dyDescent="0.25">
      <c r="B155" s="167"/>
      <c r="C155" s="171"/>
      <c r="D155" s="171"/>
      <c r="E155" s="172"/>
      <c r="G155" s="175"/>
      <c r="H155" s="27" t="b">
        <v>0</v>
      </c>
      <c r="I155" s="177" t="s">
        <v>30</v>
      </c>
      <c r="J155" s="177"/>
      <c r="K155" s="178"/>
    </row>
    <row r="156" spans="2:11" x14ac:dyDescent="0.25">
      <c r="B156" s="167" t="b">
        <v>0</v>
      </c>
      <c r="C156" s="171" t="s">
        <v>31</v>
      </c>
      <c r="D156" s="171"/>
      <c r="E156" s="172"/>
      <c r="G156" s="175" t="s">
        <v>32</v>
      </c>
      <c r="H156" s="27" t="b">
        <v>0</v>
      </c>
      <c r="I156" s="177" t="s">
        <v>33</v>
      </c>
      <c r="J156" s="177"/>
      <c r="K156" s="178"/>
    </row>
    <row r="157" spans="2:11" x14ac:dyDescent="0.25">
      <c r="B157" s="168"/>
      <c r="C157" s="173"/>
      <c r="D157" s="173"/>
      <c r="E157" s="174"/>
      <c r="G157" s="176"/>
      <c r="H157" s="28" t="b">
        <v>0</v>
      </c>
      <c r="I157" s="179" t="s">
        <v>34</v>
      </c>
      <c r="J157" s="179"/>
      <c r="K157" s="180"/>
    </row>
    <row r="158" spans="2:11" s="39" customFormat="1" x14ac:dyDescent="0.25"/>
    <row r="159" spans="2:11" x14ac:dyDescent="0.25">
      <c r="B159" s="202" t="s">
        <v>93</v>
      </c>
      <c r="C159" s="203"/>
      <c r="D159" s="9" t="s">
        <v>73</v>
      </c>
      <c r="E159" s="13"/>
      <c r="G159" s="18" t="s">
        <v>41</v>
      </c>
      <c r="H159" s="145" t="s">
        <v>42</v>
      </c>
      <c r="I159" s="145"/>
      <c r="J159" s="33" t="s">
        <v>43</v>
      </c>
      <c r="K159" s="20" t="s">
        <v>44</v>
      </c>
    </row>
    <row r="160" spans="2:11" x14ac:dyDescent="0.25">
      <c r="B160" s="204"/>
      <c r="C160" s="205"/>
      <c r="D160" t="s">
        <v>74</v>
      </c>
      <c r="E160" s="14"/>
      <c r="G160" s="4" t="s">
        <v>45</v>
      </c>
      <c r="H160" s="111">
        <v>1000</v>
      </c>
      <c r="I160" s="111"/>
      <c r="J160" s="49"/>
      <c r="K160" s="5">
        <f t="shared" ref="K160:K170" si="8">H160-J160</f>
        <v>1000</v>
      </c>
    </row>
    <row r="161" spans="2:11" x14ac:dyDescent="0.25">
      <c r="B161" s="204"/>
      <c r="C161" s="205"/>
      <c r="D161" t="s">
        <v>75</v>
      </c>
      <c r="E161" s="14"/>
      <c r="G161" s="4" t="s">
        <v>46</v>
      </c>
      <c r="H161" s="111">
        <v>250</v>
      </c>
      <c r="I161" s="111"/>
      <c r="J161" s="49"/>
      <c r="K161" s="5">
        <f t="shared" si="8"/>
        <v>250</v>
      </c>
    </row>
    <row r="162" spans="2:11" x14ac:dyDescent="0.25">
      <c r="B162" s="204"/>
      <c r="C162" s="205"/>
      <c r="D162" s="1" t="s">
        <v>76</v>
      </c>
      <c r="E162" s="16"/>
      <c r="G162" s="4" t="s">
        <v>47</v>
      </c>
      <c r="H162" s="115">
        <f>60*E160*E165</f>
        <v>0</v>
      </c>
      <c r="I162" s="115"/>
      <c r="J162" s="49"/>
      <c r="K162" s="5">
        <f t="shared" si="8"/>
        <v>0</v>
      </c>
    </row>
    <row r="163" spans="2:11" x14ac:dyDescent="0.25">
      <c r="B163" s="204"/>
      <c r="C163" s="205"/>
      <c r="D163" s="1" t="s">
        <v>77</v>
      </c>
      <c r="E163" s="16"/>
      <c r="G163" s="4" t="s">
        <v>48</v>
      </c>
      <c r="H163" s="115">
        <f>500*E172</f>
        <v>0</v>
      </c>
      <c r="I163" s="115"/>
      <c r="J163" s="49"/>
      <c r="K163" s="5">
        <f t="shared" si="8"/>
        <v>0</v>
      </c>
    </row>
    <row r="164" spans="2:11" x14ac:dyDescent="0.25">
      <c r="B164" s="204"/>
      <c r="C164" s="205"/>
      <c r="D164" t="s">
        <v>78</v>
      </c>
      <c r="E164" s="11">
        <f>(_xlfn.DAYS(E163,E162))+1</f>
        <v>1</v>
      </c>
      <c r="G164" s="4" t="s">
        <v>49</v>
      </c>
      <c r="H164" s="115">
        <f>350*E160</f>
        <v>0</v>
      </c>
      <c r="I164" s="115"/>
      <c r="J164" s="49"/>
      <c r="K164" s="5">
        <f t="shared" si="8"/>
        <v>0</v>
      </c>
    </row>
    <row r="165" spans="2:11" x14ac:dyDescent="0.25">
      <c r="B165" s="206"/>
      <c r="C165" s="207"/>
      <c r="D165" s="7" t="s">
        <v>79</v>
      </c>
      <c r="E165" s="10">
        <f>_xlfn.DAYS(E163,E162)</f>
        <v>0</v>
      </c>
      <c r="G165" s="4" t="s">
        <v>50</v>
      </c>
      <c r="H165" s="123">
        <v>1000</v>
      </c>
      <c r="I165" s="123"/>
      <c r="J165" s="49"/>
      <c r="K165" s="5">
        <f t="shared" si="8"/>
        <v>1000</v>
      </c>
    </row>
    <row r="166" spans="2:11" x14ac:dyDescent="0.25">
      <c r="B166" s="39"/>
      <c r="C166" s="39"/>
      <c r="D166" s="40"/>
      <c r="E166" s="39"/>
      <c r="G166" s="4" t="s">
        <v>51</v>
      </c>
      <c r="H166" s="111">
        <v>1000</v>
      </c>
      <c r="I166" s="111"/>
      <c r="J166" s="49"/>
      <c r="K166" s="5">
        <f t="shared" si="8"/>
        <v>1000</v>
      </c>
    </row>
    <row r="167" spans="2:11" x14ac:dyDescent="0.25">
      <c r="B167" s="196" t="s">
        <v>80</v>
      </c>
      <c r="C167" s="197"/>
      <c r="D167" s="9" t="s">
        <v>81</v>
      </c>
      <c r="E167" s="13"/>
      <c r="G167" s="4" t="s">
        <v>52</v>
      </c>
      <c r="H167" s="111">
        <v>500</v>
      </c>
      <c r="I167" s="111"/>
      <c r="J167" s="49"/>
      <c r="K167" s="5">
        <f t="shared" si="8"/>
        <v>500</v>
      </c>
    </row>
    <row r="168" spans="2:11" x14ac:dyDescent="0.25">
      <c r="B168" s="198"/>
      <c r="C168" s="199"/>
      <c r="D168" t="s">
        <v>82</v>
      </c>
      <c r="E168" s="14"/>
      <c r="G168" s="4" t="s">
        <v>53</v>
      </c>
      <c r="H168" s="111">
        <v>500</v>
      </c>
      <c r="I168" s="111"/>
      <c r="J168" s="49"/>
      <c r="K168" s="5">
        <f t="shared" si="8"/>
        <v>500</v>
      </c>
    </row>
    <row r="169" spans="2:11" x14ac:dyDescent="0.25">
      <c r="B169" s="198"/>
      <c r="C169" s="199"/>
      <c r="D169" s="1" t="s">
        <v>83</v>
      </c>
      <c r="E169" s="14"/>
      <c r="G169" s="4" t="s">
        <v>54</v>
      </c>
      <c r="H169" s="111">
        <v>250</v>
      </c>
      <c r="I169" s="111"/>
      <c r="J169" s="49"/>
      <c r="K169" s="5">
        <f t="shared" si="8"/>
        <v>250</v>
      </c>
    </row>
    <row r="170" spans="2:11" x14ac:dyDescent="0.25">
      <c r="B170" s="200"/>
      <c r="C170" s="201"/>
      <c r="D170" s="7" t="s">
        <v>84</v>
      </c>
      <c r="E170" s="15"/>
      <c r="G170" s="4" t="s">
        <v>55</v>
      </c>
      <c r="H170" s="111">
        <v>250</v>
      </c>
      <c r="I170" s="111"/>
      <c r="J170" s="49"/>
      <c r="K170" s="5">
        <f t="shared" si="8"/>
        <v>250</v>
      </c>
    </row>
    <row r="171" spans="2:11" x14ac:dyDescent="0.25">
      <c r="B171" s="39"/>
      <c r="C171" s="39"/>
      <c r="D171" s="40"/>
      <c r="E171" s="39"/>
      <c r="G171" s="112" t="s">
        <v>56</v>
      </c>
      <c r="H171" s="113"/>
      <c r="I171" s="113"/>
      <c r="J171" s="113"/>
      <c r="K171" s="114"/>
    </row>
    <row r="172" spans="2:11" ht="18.75" x14ac:dyDescent="0.25">
      <c r="B172" s="169" t="s">
        <v>85</v>
      </c>
      <c r="C172" s="170"/>
      <c r="D172" s="12" t="s">
        <v>86</v>
      </c>
      <c r="E172" s="17"/>
      <c r="G172" s="4" t="s">
        <v>57</v>
      </c>
      <c r="H172" s="115">
        <f>500*E161</f>
        <v>0</v>
      </c>
      <c r="I172" s="115"/>
      <c r="J172" s="49"/>
      <c r="K172" s="5">
        <f t="shared" ref="K172:K182" si="9">H172-J172</f>
        <v>0</v>
      </c>
    </row>
    <row r="173" spans="2:11" x14ac:dyDescent="0.25">
      <c r="B173" s="39"/>
      <c r="C173" s="39"/>
      <c r="D173" s="40"/>
      <c r="E173" s="39"/>
      <c r="G173" s="4" t="s">
        <v>58</v>
      </c>
      <c r="H173" s="115">
        <f>60*E164*E168</f>
        <v>0</v>
      </c>
      <c r="I173" s="115"/>
      <c r="J173" s="49"/>
      <c r="K173" s="5">
        <f t="shared" si="9"/>
        <v>0</v>
      </c>
    </row>
    <row r="174" spans="2:11" x14ac:dyDescent="0.25">
      <c r="B174" s="132" t="s">
        <v>87</v>
      </c>
      <c r="C174" s="133"/>
      <c r="D174" s="146" t="s">
        <v>88</v>
      </c>
      <c r="E174" s="147"/>
      <c r="G174" s="4" t="s">
        <v>59</v>
      </c>
      <c r="H174" s="115">
        <f>75*E164*E168</f>
        <v>0</v>
      </c>
      <c r="I174" s="115"/>
      <c r="J174" s="49"/>
      <c r="K174" s="5">
        <f t="shared" si="9"/>
        <v>0</v>
      </c>
    </row>
    <row r="175" spans="2:11" x14ac:dyDescent="0.25">
      <c r="B175" s="134"/>
      <c r="C175" s="135"/>
      <c r="D175" s="148"/>
      <c r="E175" s="149"/>
      <c r="G175" s="4" t="s">
        <v>61</v>
      </c>
      <c r="H175" s="115">
        <f>100*E164*E168</f>
        <v>0</v>
      </c>
      <c r="I175" s="115"/>
      <c r="J175" s="49"/>
      <c r="K175" s="5">
        <f t="shared" si="9"/>
        <v>0</v>
      </c>
    </row>
    <row r="176" spans="2:11" x14ac:dyDescent="0.25">
      <c r="B176" s="134"/>
      <c r="C176" s="135"/>
      <c r="D176" s="148"/>
      <c r="E176" s="149"/>
      <c r="G176" s="4" t="s">
        <v>62</v>
      </c>
      <c r="H176" s="111">
        <v>1500</v>
      </c>
      <c r="I176" s="111"/>
      <c r="J176" s="49"/>
      <c r="K176" s="5">
        <f t="shared" si="9"/>
        <v>1500</v>
      </c>
    </row>
    <row r="177" spans="2:11" x14ac:dyDescent="0.25">
      <c r="B177" s="134"/>
      <c r="C177" s="135"/>
      <c r="D177" s="192"/>
      <c r="E177" s="193"/>
      <c r="G177" s="4" t="s">
        <v>63</v>
      </c>
      <c r="H177" s="115">
        <f>100*E161</f>
        <v>0</v>
      </c>
      <c r="I177" s="115"/>
      <c r="J177" s="49"/>
      <c r="K177" s="5">
        <f t="shared" si="9"/>
        <v>0</v>
      </c>
    </row>
    <row r="178" spans="2:11" x14ac:dyDescent="0.25">
      <c r="B178" s="134"/>
      <c r="C178" s="135"/>
      <c r="D178" s="192"/>
      <c r="E178" s="193"/>
      <c r="G178" s="4" t="s">
        <v>64</v>
      </c>
      <c r="H178" s="115">
        <f>10*E164*(E167+E168)</f>
        <v>0</v>
      </c>
      <c r="I178" s="115"/>
      <c r="J178" s="49"/>
      <c r="K178" s="5">
        <f t="shared" si="9"/>
        <v>0</v>
      </c>
    </row>
    <row r="179" spans="2:11" x14ac:dyDescent="0.25">
      <c r="B179" s="134"/>
      <c r="C179" s="135"/>
      <c r="D179" s="192"/>
      <c r="E179" s="193"/>
      <c r="G179" s="4" t="s">
        <v>65</v>
      </c>
      <c r="H179" s="111">
        <v>75</v>
      </c>
      <c r="I179" s="111"/>
      <c r="J179" s="49"/>
      <c r="K179" s="5">
        <f t="shared" si="9"/>
        <v>75</v>
      </c>
    </row>
    <row r="180" spans="2:11" x14ac:dyDescent="0.25">
      <c r="B180" s="134"/>
      <c r="C180" s="135"/>
      <c r="D180" s="192"/>
      <c r="E180" s="193"/>
      <c r="G180" s="4" t="s">
        <v>66</v>
      </c>
      <c r="H180" s="111">
        <v>300</v>
      </c>
      <c r="I180" s="111"/>
      <c r="J180" s="49"/>
      <c r="K180" s="5">
        <f t="shared" si="9"/>
        <v>300</v>
      </c>
    </row>
    <row r="181" spans="2:11" x14ac:dyDescent="0.25">
      <c r="B181" s="134"/>
      <c r="C181" s="135"/>
      <c r="D181" s="192"/>
      <c r="E181" s="193"/>
      <c r="G181" s="4" t="s">
        <v>67</v>
      </c>
      <c r="H181" s="115">
        <f>0.655*E170*E167</f>
        <v>0</v>
      </c>
      <c r="I181" s="115"/>
      <c r="J181" s="49"/>
      <c r="K181" s="5">
        <f t="shared" si="9"/>
        <v>0</v>
      </c>
    </row>
    <row r="182" spans="2:11" x14ac:dyDescent="0.25">
      <c r="B182" s="134"/>
      <c r="C182" s="135"/>
      <c r="D182" s="192"/>
      <c r="E182" s="193"/>
      <c r="G182" s="4" t="s">
        <v>68</v>
      </c>
      <c r="H182" s="116">
        <f>0.34*E170*E169</f>
        <v>0</v>
      </c>
      <c r="I182" s="116"/>
      <c r="J182" s="49"/>
      <c r="K182" s="5">
        <f t="shared" si="9"/>
        <v>0</v>
      </c>
    </row>
    <row r="183" spans="2:11" x14ac:dyDescent="0.25">
      <c r="B183" s="136"/>
      <c r="C183" s="137"/>
      <c r="D183" s="194"/>
      <c r="E183" s="195"/>
      <c r="G183" s="47" t="s">
        <v>69</v>
      </c>
      <c r="H183" s="138">
        <f>SUM(J160:J170,J172:J182)</f>
        <v>0</v>
      </c>
      <c r="I183" s="138"/>
      <c r="J183" s="138"/>
      <c r="K183" s="139"/>
    </row>
    <row r="184" spans="2:11" x14ac:dyDescent="0.25">
      <c r="B184" s="39"/>
      <c r="C184" s="39"/>
      <c r="D184" s="39"/>
      <c r="E184" s="39"/>
      <c r="G184" s="39"/>
      <c r="H184" s="39"/>
      <c r="I184" s="39"/>
      <c r="J184" s="40"/>
      <c r="K184" s="39"/>
    </row>
    <row r="185" spans="2:11" x14ac:dyDescent="0.25">
      <c r="B185" s="181" t="s">
        <v>15</v>
      </c>
      <c r="C185" s="182"/>
      <c r="D185" s="182"/>
      <c r="E185" s="183"/>
      <c r="G185" s="184" t="s">
        <v>16</v>
      </c>
      <c r="H185" s="93"/>
      <c r="I185" s="93"/>
      <c r="J185" s="93"/>
      <c r="K185" s="94"/>
    </row>
    <row r="186" spans="2:11" x14ac:dyDescent="0.25">
      <c r="B186" s="185" t="b">
        <v>0</v>
      </c>
      <c r="C186" s="186" t="s">
        <v>17</v>
      </c>
      <c r="D186" s="186"/>
      <c r="E186" s="187"/>
      <c r="G186" s="175" t="s">
        <v>18</v>
      </c>
      <c r="H186" s="27" t="b">
        <v>0</v>
      </c>
      <c r="I186" s="188" t="s">
        <v>19</v>
      </c>
      <c r="J186" s="188"/>
      <c r="K186" s="189"/>
    </row>
    <row r="187" spans="2:11" x14ac:dyDescent="0.25">
      <c r="B187" s="167"/>
      <c r="C187" s="171"/>
      <c r="D187" s="171"/>
      <c r="E187" s="172"/>
      <c r="G187" s="175"/>
      <c r="H187" s="27" t="b">
        <v>0</v>
      </c>
      <c r="I187" s="190" t="s">
        <v>20</v>
      </c>
      <c r="J187" s="190"/>
      <c r="K187" s="191"/>
    </row>
    <row r="188" spans="2:11" ht="15" customHeight="1" x14ac:dyDescent="0.25">
      <c r="B188" s="167" t="b">
        <v>0</v>
      </c>
      <c r="C188" s="171" t="s">
        <v>121</v>
      </c>
      <c r="D188" s="171"/>
      <c r="E188" s="172"/>
      <c r="G188" s="175" t="s">
        <v>21</v>
      </c>
      <c r="H188" s="27" t="b">
        <v>0</v>
      </c>
      <c r="I188" s="177" t="s">
        <v>22</v>
      </c>
      <c r="J188" s="177"/>
      <c r="K188" s="178"/>
    </row>
    <row r="189" spans="2:11" x14ac:dyDescent="0.25">
      <c r="B189" s="167"/>
      <c r="C189" s="171"/>
      <c r="D189" s="171"/>
      <c r="E189" s="172"/>
      <c r="G189" s="175"/>
      <c r="H189" s="27" t="b">
        <v>0</v>
      </c>
      <c r="I189" s="177" t="s">
        <v>23</v>
      </c>
      <c r="J189" s="177"/>
      <c r="K189" s="178"/>
    </row>
    <row r="190" spans="2:11" x14ac:dyDescent="0.25">
      <c r="B190" s="167"/>
      <c r="C190" s="171"/>
      <c r="D190" s="171"/>
      <c r="E190" s="172"/>
      <c r="G190" s="175" t="s">
        <v>24</v>
      </c>
      <c r="H190" s="27" t="b">
        <v>0</v>
      </c>
      <c r="I190" s="177" t="s">
        <v>25</v>
      </c>
      <c r="J190" s="177"/>
      <c r="K190" s="178"/>
    </row>
    <row r="191" spans="2:11" x14ac:dyDescent="0.25">
      <c r="B191" s="167" t="b">
        <v>0</v>
      </c>
      <c r="C191" s="171" t="s">
        <v>26</v>
      </c>
      <c r="D191" s="171"/>
      <c r="E191" s="172"/>
      <c r="G191" s="175"/>
      <c r="H191" s="27" t="b">
        <v>0</v>
      </c>
      <c r="I191" s="177" t="s">
        <v>27</v>
      </c>
      <c r="J191" s="177"/>
      <c r="K191" s="178"/>
    </row>
    <row r="192" spans="2:11" x14ac:dyDescent="0.25">
      <c r="B192" s="167"/>
      <c r="C192" s="171"/>
      <c r="D192" s="171"/>
      <c r="E192" s="172"/>
      <c r="G192" s="175" t="s">
        <v>28</v>
      </c>
      <c r="H192" s="27" t="b">
        <v>0</v>
      </c>
      <c r="I192" s="177" t="s">
        <v>89</v>
      </c>
      <c r="J192" s="177"/>
      <c r="K192" s="178"/>
    </row>
    <row r="193" spans="2:11" x14ac:dyDescent="0.25">
      <c r="B193" s="167"/>
      <c r="C193" s="171"/>
      <c r="D193" s="171"/>
      <c r="E193" s="172"/>
      <c r="G193" s="175"/>
      <c r="H193" s="27" t="b">
        <v>0</v>
      </c>
      <c r="I193" s="177" t="s">
        <v>30</v>
      </c>
      <c r="J193" s="177"/>
      <c r="K193" s="178"/>
    </row>
    <row r="194" spans="2:11" x14ac:dyDescent="0.25">
      <c r="B194" s="167" t="b">
        <v>0</v>
      </c>
      <c r="C194" s="171" t="s">
        <v>31</v>
      </c>
      <c r="D194" s="171"/>
      <c r="E194" s="172"/>
      <c r="G194" s="175" t="s">
        <v>32</v>
      </c>
      <c r="H194" s="27" t="b">
        <v>0</v>
      </c>
      <c r="I194" s="177" t="s">
        <v>33</v>
      </c>
      <c r="J194" s="177"/>
      <c r="K194" s="178"/>
    </row>
    <row r="195" spans="2:11" x14ac:dyDescent="0.25">
      <c r="B195" s="168"/>
      <c r="C195" s="173"/>
      <c r="D195" s="173"/>
      <c r="E195" s="174"/>
      <c r="G195" s="176"/>
      <c r="H195" s="28" t="b">
        <v>0</v>
      </c>
      <c r="I195" s="179" t="s">
        <v>34</v>
      </c>
      <c r="J195" s="179"/>
      <c r="K195" s="180"/>
    </row>
    <row r="196" spans="2:11" s="39" customFormat="1" x14ac:dyDescent="0.25"/>
    <row r="197" spans="2:11" x14ac:dyDescent="0.25">
      <c r="B197" s="202" t="s">
        <v>94</v>
      </c>
      <c r="C197" s="203"/>
      <c r="D197" s="9" t="s">
        <v>73</v>
      </c>
      <c r="E197" s="13"/>
      <c r="G197" s="18" t="s">
        <v>41</v>
      </c>
      <c r="H197" s="145" t="s">
        <v>42</v>
      </c>
      <c r="I197" s="145"/>
      <c r="J197" s="33" t="s">
        <v>43</v>
      </c>
      <c r="K197" s="20" t="s">
        <v>44</v>
      </c>
    </row>
    <row r="198" spans="2:11" x14ac:dyDescent="0.25">
      <c r="B198" s="204"/>
      <c r="C198" s="205"/>
      <c r="D198" t="s">
        <v>74</v>
      </c>
      <c r="E198" s="14"/>
      <c r="G198" s="4" t="s">
        <v>45</v>
      </c>
      <c r="H198" s="111">
        <v>1000</v>
      </c>
      <c r="I198" s="111"/>
      <c r="J198" s="49"/>
      <c r="K198" s="5">
        <f t="shared" ref="K198:K208" si="10">H198-J198</f>
        <v>1000</v>
      </c>
    </row>
    <row r="199" spans="2:11" x14ac:dyDescent="0.25">
      <c r="B199" s="204"/>
      <c r="C199" s="205"/>
      <c r="D199" t="s">
        <v>75</v>
      </c>
      <c r="E199" s="14"/>
      <c r="G199" s="4" t="s">
        <v>46</v>
      </c>
      <c r="H199" s="111">
        <v>250</v>
      </c>
      <c r="I199" s="111"/>
      <c r="J199" s="49"/>
      <c r="K199" s="5">
        <f t="shared" si="10"/>
        <v>250</v>
      </c>
    </row>
    <row r="200" spans="2:11" x14ac:dyDescent="0.25">
      <c r="B200" s="204"/>
      <c r="C200" s="205"/>
      <c r="D200" s="1" t="s">
        <v>76</v>
      </c>
      <c r="E200" s="16"/>
      <c r="G200" s="4" t="s">
        <v>47</v>
      </c>
      <c r="H200" s="115">
        <f>60*E198*E203</f>
        <v>0</v>
      </c>
      <c r="I200" s="115"/>
      <c r="J200" s="49"/>
      <c r="K200" s="5">
        <f t="shared" si="10"/>
        <v>0</v>
      </c>
    </row>
    <row r="201" spans="2:11" x14ac:dyDescent="0.25">
      <c r="B201" s="204"/>
      <c r="C201" s="205"/>
      <c r="D201" s="1" t="s">
        <v>77</v>
      </c>
      <c r="E201" s="16"/>
      <c r="G201" s="4" t="s">
        <v>48</v>
      </c>
      <c r="H201" s="115">
        <f>500*E210</f>
        <v>0</v>
      </c>
      <c r="I201" s="115"/>
      <c r="J201" s="49"/>
      <c r="K201" s="5">
        <f t="shared" si="10"/>
        <v>0</v>
      </c>
    </row>
    <row r="202" spans="2:11" x14ac:dyDescent="0.25">
      <c r="B202" s="204"/>
      <c r="C202" s="205"/>
      <c r="D202" t="s">
        <v>78</v>
      </c>
      <c r="E202" s="11">
        <f>(_xlfn.DAYS(E201,E200))+1</f>
        <v>1</v>
      </c>
      <c r="G202" s="4" t="s">
        <v>49</v>
      </c>
      <c r="H202" s="115">
        <f>350*E198</f>
        <v>0</v>
      </c>
      <c r="I202" s="115"/>
      <c r="J202" s="49"/>
      <c r="K202" s="5">
        <f t="shared" si="10"/>
        <v>0</v>
      </c>
    </row>
    <row r="203" spans="2:11" x14ac:dyDescent="0.25">
      <c r="B203" s="206"/>
      <c r="C203" s="207"/>
      <c r="D203" s="7" t="s">
        <v>79</v>
      </c>
      <c r="E203" s="10">
        <f>_xlfn.DAYS(E201,E200)</f>
        <v>0</v>
      </c>
      <c r="G203" s="4" t="s">
        <v>50</v>
      </c>
      <c r="H203" s="123">
        <v>1000</v>
      </c>
      <c r="I203" s="123"/>
      <c r="J203" s="49"/>
      <c r="K203" s="5">
        <f t="shared" si="10"/>
        <v>1000</v>
      </c>
    </row>
    <row r="204" spans="2:11" x14ac:dyDescent="0.25">
      <c r="B204" s="39"/>
      <c r="C204" s="39"/>
      <c r="D204" s="40"/>
      <c r="E204" s="39"/>
      <c r="G204" s="4" t="s">
        <v>51</v>
      </c>
      <c r="H204" s="111">
        <v>1000</v>
      </c>
      <c r="I204" s="111"/>
      <c r="J204" s="49"/>
      <c r="K204" s="5">
        <f t="shared" si="10"/>
        <v>1000</v>
      </c>
    </row>
    <row r="205" spans="2:11" x14ac:dyDescent="0.25">
      <c r="B205" s="196" t="s">
        <v>80</v>
      </c>
      <c r="C205" s="197"/>
      <c r="D205" s="9" t="s">
        <v>81</v>
      </c>
      <c r="E205" s="13"/>
      <c r="G205" s="4" t="s">
        <v>52</v>
      </c>
      <c r="H205" s="111">
        <v>500</v>
      </c>
      <c r="I205" s="111"/>
      <c r="J205" s="49"/>
      <c r="K205" s="5">
        <f t="shared" si="10"/>
        <v>500</v>
      </c>
    </row>
    <row r="206" spans="2:11" x14ac:dyDescent="0.25">
      <c r="B206" s="198"/>
      <c r="C206" s="199"/>
      <c r="D206" t="s">
        <v>82</v>
      </c>
      <c r="E206" s="14"/>
      <c r="G206" s="4" t="s">
        <v>53</v>
      </c>
      <c r="H206" s="111">
        <v>500</v>
      </c>
      <c r="I206" s="111"/>
      <c r="J206" s="49"/>
      <c r="K206" s="5">
        <f t="shared" si="10"/>
        <v>500</v>
      </c>
    </row>
    <row r="207" spans="2:11" x14ac:dyDescent="0.25">
      <c r="B207" s="198"/>
      <c r="C207" s="199"/>
      <c r="D207" s="1" t="s">
        <v>83</v>
      </c>
      <c r="E207" s="14"/>
      <c r="G207" s="4" t="s">
        <v>54</v>
      </c>
      <c r="H207" s="111">
        <v>250</v>
      </c>
      <c r="I207" s="111"/>
      <c r="J207" s="49"/>
      <c r="K207" s="5">
        <f t="shared" si="10"/>
        <v>250</v>
      </c>
    </row>
    <row r="208" spans="2:11" x14ac:dyDescent="0.25">
      <c r="B208" s="200"/>
      <c r="C208" s="201"/>
      <c r="D208" s="7" t="s">
        <v>84</v>
      </c>
      <c r="E208" s="15"/>
      <c r="G208" s="4" t="s">
        <v>55</v>
      </c>
      <c r="H208" s="111">
        <v>250</v>
      </c>
      <c r="I208" s="111"/>
      <c r="J208" s="49"/>
      <c r="K208" s="5">
        <f t="shared" si="10"/>
        <v>250</v>
      </c>
    </row>
    <row r="209" spans="2:11" x14ac:dyDescent="0.25">
      <c r="B209" s="39"/>
      <c r="C209" s="39"/>
      <c r="D209" s="40"/>
      <c r="E209" s="39"/>
      <c r="G209" s="112" t="s">
        <v>56</v>
      </c>
      <c r="H209" s="113"/>
      <c r="I209" s="113"/>
      <c r="J209" s="113"/>
      <c r="K209" s="114"/>
    </row>
    <row r="210" spans="2:11" ht="18.75" x14ac:dyDescent="0.25">
      <c r="B210" s="169" t="s">
        <v>85</v>
      </c>
      <c r="C210" s="170"/>
      <c r="D210" s="12" t="s">
        <v>86</v>
      </c>
      <c r="E210" s="17"/>
      <c r="G210" s="4" t="s">
        <v>57</v>
      </c>
      <c r="H210" s="115">
        <f>500*E199</f>
        <v>0</v>
      </c>
      <c r="I210" s="115"/>
      <c r="J210" s="49"/>
      <c r="K210" s="5">
        <f t="shared" ref="K210:K220" si="11">H210-J210</f>
        <v>0</v>
      </c>
    </row>
    <row r="211" spans="2:11" x14ac:dyDescent="0.25">
      <c r="B211" s="39"/>
      <c r="C211" s="39"/>
      <c r="D211" s="40"/>
      <c r="E211" s="39"/>
      <c r="G211" s="4" t="s">
        <v>58</v>
      </c>
      <c r="H211" s="115">
        <f>60*E202*E206</f>
        <v>0</v>
      </c>
      <c r="I211" s="115"/>
      <c r="J211" s="49"/>
      <c r="K211" s="5">
        <f t="shared" si="11"/>
        <v>0</v>
      </c>
    </row>
    <row r="212" spans="2:11" x14ac:dyDescent="0.25">
      <c r="B212" s="132" t="s">
        <v>87</v>
      </c>
      <c r="C212" s="133"/>
      <c r="D212" s="146" t="s">
        <v>88</v>
      </c>
      <c r="E212" s="147"/>
      <c r="G212" s="4" t="s">
        <v>59</v>
      </c>
      <c r="H212" s="115">
        <f>75*E202*E206</f>
        <v>0</v>
      </c>
      <c r="I212" s="115"/>
      <c r="J212" s="49"/>
      <c r="K212" s="5">
        <f t="shared" si="11"/>
        <v>0</v>
      </c>
    </row>
    <row r="213" spans="2:11" x14ac:dyDescent="0.25">
      <c r="B213" s="134"/>
      <c r="C213" s="135"/>
      <c r="D213" s="148"/>
      <c r="E213" s="149"/>
      <c r="G213" s="4" t="s">
        <v>61</v>
      </c>
      <c r="H213" s="115">
        <f>100*E202*E206</f>
        <v>0</v>
      </c>
      <c r="I213" s="115"/>
      <c r="J213" s="49"/>
      <c r="K213" s="5">
        <f t="shared" si="11"/>
        <v>0</v>
      </c>
    </row>
    <row r="214" spans="2:11" x14ac:dyDescent="0.25">
      <c r="B214" s="134"/>
      <c r="C214" s="135"/>
      <c r="D214" s="148"/>
      <c r="E214" s="149"/>
      <c r="G214" s="4" t="s">
        <v>62</v>
      </c>
      <c r="H214" s="111">
        <v>1500</v>
      </c>
      <c r="I214" s="111"/>
      <c r="J214" s="49"/>
      <c r="K214" s="5">
        <f t="shared" si="11"/>
        <v>1500</v>
      </c>
    </row>
    <row r="215" spans="2:11" x14ac:dyDescent="0.25">
      <c r="B215" s="134"/>
      <c r="C215" s="135"/>
      <c r="D215" s="192"/>
      <c r="E215" s="193"/>
      <c r="G215" s="4" t="s">
        <v>63</v>
      </c>
      <c r="H215" s="115">
        <f>100*E199</f>
        <v>0</v>
      </c>
      <c r="I215" s="115"/>
      <c r="J215" s="49"/>
      <c r="K215" s="5">
        <f t="shared" si="11"/>
        <v>0</v>
      </c>
    </row>
    <row r="216" spans="2:11" x14ac:dyDescent="0.25">
      <c r="B216" s="134"/>
      <c r="C216" s="135"/>
      <c r="D216" s="192"/>
      <c r="E216" s="193"/>
      <c r="G216" s="4" t="s">
        <v>64</v>
      </c>
      <c r="H216" s="115">
        <f>10*E202*(E205+E206)</f>
        <v>0</v>
      </c>
      <c r="I216" s="115"/>
      <c r="J216" s="49"/>
      <c r="K216" s="5">
        <f t="shared" si="11"/>
        <v>0</v>
      </c>
    </row>
    <row r="217" spans="2:11" x14ac:dyDescent="0.25">
      <c r="B217" s="134"/>
      <c r="C217" s="135"/>
      <c r="D217" s="192"/>
      <c r="E217" s="193"/>
      <c r="G217" s="4" t="s">
        <v>65</v>
      </c>
      <c r="H217" s="111">
        <v>75</v>
      </c>
      <c r="I217" s="111"/>
      <c r="J217" s="49"/>
      <c r="K217" s="5">
        <f t="shared" si="11"/>
        <v>75</v>
      </c>
    </row>
    <row r="218" spans="2:11" x14ac:dyDescent="0.25">
      <c r="B218" s="134"/>
      <c r="C218" s="135"/>
      <c r="D218" s="192"/>
      <c r="E218" s="193"/>
      <c r="G218" s="4" t="s">
        <v>66</v>
      </c>
      <c r="H218" s="111">
        <v>300</v>
      </c>
      <c r="I218" s="111"/>
      <c r="J218" s="49"/>
      <c r="K218" s="5">
        <f t="shared" si="11"/>
        <v>300</v>
      </c>
    </row>
    <row r="219" spans="2:11" x14ac:dyDescent="0.25">
      <c r="B219" s="134"/>
      <c r="C219" s="135"/>
      <c r="D219" s="192"/>
      <c r="E219" s="193"/>
      <c r="G219" s="4" t="s">
        <v>67</v>
      </c>
      <c r="H219" s="115">
        <f>0.655*E208*E205</f>
        <v>0</v>
      </c>
      <c r="I219" s="115"/>
      <c r="J219" s="49"/>
      <c r="K219" s="5">
        <f t="shared" si="11"/>
        <v>0</v>
      </c>
    </row>
    <row r="220" spans="2:11" x14ac:dyDescent="0.25">
      <c r="B220" s="134"/>
      <c r="C220" s="135"/>
      <c r="D220" s="192"/>
      <c r="E220" s="193"/>
      <c r="G220" s="4" t="s">
        <v>68</v>
      </c>
      <c r="H220" s="116">
        <f>0.34*E208*E207</f>
        <v>0</v>
      </c>
      <c r="I220" s="116"/>
      <c r="J220" s="49"/>
      <c r="K220" s="5">
        <f t="shared" si="11"/>
        <v>0</v>
      </c>
    </row>
    <row r="221" spans="2:11" x14ac:dyDescent="0.25">
      <c r="B221" s="136"/>
      <c r="C221" s="137"/>
      <c r="D221" s="194"/>
      <c r="E221" s="195"/>
      <c r="G221" s="47" t="s">
        <v>69</v>
      </c>
      <c r="H221" s="138">
        <f>SUM(J198:J208,J210:J220)</f>
        <v>0</v>
      </c>
      <c r="I221" s="138"/>
      <c r="J221" s="138"/>
      <c r="K221" s="139"/>
    </row>
    <row r="222" spans="2:11" x14ac:dyDescent="0.25">
      <c r="B222" s="39"/>
      <c r="C222" s="39"/>
      <c r="D222" s="39"/>
      <c r="E222" s="39"/>
      <c r="G222" s="39"/>
      <c r="H222" s="39"/>
      <c r="I222" s="39"/>
      <c r="J222" s="40"/>
      <c r="K222" s="39"/>
    </row>
    <row r="223" spans="2:11" x14ac:dyDescent="0.25">
      <c r="B223" s="181" t="s">
        <v>15</v>
      </c>
      <c r="C223" s="182"/>
      <c r="D223" s="182"/>
      <c r="E223" s="183"/>
      <c r="G223" s="184" t="s">
        <v>16</v>
      </c>
      <c r="H223" s="93"/>
      <c r="I223" s="93"/>
      <c r="J223" s="93"/>
      <c r="K223" s="94"/>
    </row>
    <row r="224" spans="2:11" x14ac:dyDescent="0.25">
      <c r="B224" s="185" t="b">
        <v>0</v>
      </c>
      <c r="C224" s="186" t="s">
        <v>17</v>
      </c>
      <c r="D224" s="186"/>
      <c r="E224" s="187"/>
      <c r="G224" s="175" t="s">
        <v>18</v>
      </c>
      <c r="H224" s="27" t="b">
        <v>0</v>
      </c>
      <c r="I224" s="188" t="s">
        <v>19</v>
      </c>
      <c r="J224" s="188"/>
      <c r="K224" s="189"/>
    </row>
    <row r="225" spans="2:11" x14ac:dyDescent="0.25">
      <c r="B225" s="167"/>
      <c r="C225" s="171"/>
      <c r="D225" s="171"/>
      <c r="E225" s="172"/>
      <c r="G225" s="175"/>
      <c r="H225" s="27" t="b">
        <v>0</v>
      </c>
      <c r="I225" s="190" t="s">
        <v>20</v>
      </c>
      <c r="J225" s="190"/>
      <c r="K225" s="191"/>
    </row>
    <row r="226" spans="2:11" ht="15" customHeight="1" x14ac:dyDescent="0.25">
      <c r="B226" s="167" t="b">
        <v>0</v>
      </c>
      <c r="C226" s="171" t="s">
        <v>121</v>
      </c>
      <c r="D226" s="171"/>
      <c r="E226" s="172"/>
      <c r="G226" s="175" t="s">
        <v>21</v>
      </c>
      <c r="H226" s="27" t="b">
        <v>0</v>
      </c>
      <c r="I226" s="177" t="s">
        <v>22</v>
      </c>
      <c r="J226" s="177"/>
      <c r="K226" s="178"/>
    </row>
    <row r="227" spans="2:11" x14ac:dyDescent="0.25">
      <c r="B227" s="167"/>
      <c r="C227" s="171"/>
      <c r="D227" s="171"/>
      <c r="E227" s="172"/>
      <c r="G227" s="175"/>
      <c r="H227" s="27" t="b">
        <v>0</v>
      </c>
      <c r="I227" s="177" t="s">
        <v>23</v>
      </c>
      <c r="J227" s="177"/>
      <c r="K227" s="178"/>
    </row>
    <row r="228" spans="2:11" x14ac:dyDescent="0.25">
      <c r="B228" s="167"/>
      <c r="C228" s="171"/>
      <c r="D228" s="171"/>
      <c r="E228" s="172"/>
      <c r="G228" s="175" t="s">
        <v>24</v>
      </c>
      <c r="H228" s="27" t="b">
        <v>0</v>
      </c>
      <c r="I228" s="177" t="s">
        <v>25</v>
      </c>
      <c r="J228" s="177"/>
      <c r="K228" s="178"/>
    </row>
    <row r="229" spans="2:11" x14ac:dyDescent="0.25">
      <c r="B229" s="167" t="b">
        <v>0</v>
      </c>
      <c r="C229" s="171" t="s">
        <v>26</v>
      </c>
      <c r="D229" s="171"/>
      <c r="E229" s="172"/>
      <c r="G229" s="175"/>
      <c r="H229" s="27" t="b">
        <v>0</v>
      </c>
      <c r="I229" s="177" t="s">
        <v>27</v>
      </c>
      <c r="J229" s="177"/>
      <c r="K229" s="178"/>
    </row>
    <row r="230" spans="2:11" x14ac:dyDescent="0.25">
      <c r="B230" s="167"/>
      <c r="C230" s="171"/>
      <c r="D230" s="171"/>
      <c r="E230" s="172"/>
      <c r="G230" s="175" t="s">
        <v>28</v>
      </c>
      <c r="H230" s="27" t="b">
        <v>0</v>
      </c>
      <c r="I230" s="177" t="s">
        <v>89</v>
      </c>
      <c r="J230" s="177"/>
      <c r="K230" s="178"/>
    </row>
    <row r="231" spans="2:11" x14ac:dyDescent="0.25">
      <c r="B231" s="167"/>
      <c r="C231" s="171"/>
      <c r="D231" s="171"/>
      <c r="E231" s="172"/>
      <c r="G231" s="175"/>
      <c r="H231" s="27" t="b">
        <v>0</v>
      </c>
      <c r="I231" s="177" t="s">
        <v>30</v>
      </c>
      <c r="J231" s="177"/>
      <c r="K231" s="178"/>
    </row>
    <row r="232" spans="2:11" x14ac:dyDescent="0.25">
      <c r="B232" s="167" t="b">
        <v>0</v>
      </c>
      <c r="C232" s="171" t="s">
        <v>31</v>
      </c>
      <c r="D232" s="171"/>
      <c r="E232" s="172"/>
      <c r="G232" s="175" t="s">
        <v>32</v>
      </c>
      <c r="H232" s="27" t="b">
        <v>0</v>
      </c>
      <c r="I232" s="177" t="s">
        <v>33</v>
      </c>
      <c r="J232" s="177"/>
      <c r="K232" s="178"/>
    </row>
    <row r="233" spans="2:11" x14ac:dyDescent="0.25">
      <c r="B233" s="168"/>
      <c r="C233" s="173"/>
      <c r="D233" s="173"/>
      <c r="E233" s="174"/>
      <c r="G233" s="176"/>
      <c r="H233" s="28" t="b">
        <v>0</v>
      </c>
      <c r="I233" s="179" t="s">
        <v>34</v>
      </c>
      <c r="J233" s="179"/>
      <c r="K233" s="180"/>
    </row>
    <row r="234" spans="2:11" s="39" customFormat="1" x14ac:dyDescent="0.25"/>
    <row r="235" spans="2:11" x14ac:dyDescent="0.25">
      <c r="B235" s="202" t="s">
        <v>95</v>
      </c>
      <c r="C235" s="203"/>
      <c r="D235" s="9" t="s">
        <v>73</v>
      </c>
      <c r="E235" s="13"/>
      <c r="G235" s="18" t="s">
        <v>41</v>
      </c>
      <c r="H235" s="145" t="s">
        <v>42</v>
      </c>
      <c r="I235" s="145"/>
      <c r="J235" s="33" t="s">
        <v>43</v>
      </c>
      <c r="K235" s="20" t="s">
        <v>44</v>
      </c>
    </row>
    <row r="236" spans="2:11" x14ac:dyDescent="0.25">
      <c r="B236" s="204"/>
      <c r="C236" s="205"/>
      <c r="D236" t="s">
        <v>74</v>
      </c>
      <c r="E236" s="14"/>
      <c r="G236" s="4" t="s">
        <v>45</v>
      </c>
      <c r="H236" s="111">
        <v>1000</v>
      </c>
      <c r="I236" s="111"/>
      <c r="J236" s="49"/>
      <c r="K236" s="5">
        <f t="shared" ref="K236:K246" si="12">H236-J236</f>
        <v>1000</v>
      </c>
    </row>
    <row r="237" spans="2:11" x14ac:dyDescent="0.25">
      <c r="B237" s="204"/>
      <c r="C237" s="205"/>
      <c r="D237" t="s">
        <v>75</v>
      </c>
      <c r="E237" s="14"/>
      <c r="G237" s="4" t="s">
        <v>46</v>
      </c>
      <c r="H237" s="111">
        <v>250</v>
      </c>
      <c r="I237" s="111"/>
      <c r="J237" s="49"/>
      <c r="K237" s="5">
        <f t="shared" si="12"/>
        <v>250</v>
      </c>
    </row>
    <row r="238" spans="2:11" x14ac:dyDescent="0.25">
      <c r="B238" s="204"/>
      <c r="C238" s="205"/>
      <c r="D238" s="1" t="s">
        <v>76</v>
      </c>
      <c r="E238" s="16"/>
      <c r="G238" s="4" t="s">
        <v>47</v>
      </c>
      <c r="H238" s="115">
        <f>60*E236*E241</f>
        <v>0</v>
      </c>
      <c r="I238" s="115"/>
      <c r="J238" s="49"/>
      <c r="K238" s="5">
        <f t="shared" si="12"/>
        <v>0</v>
      </c>
    </row>
    <row r="239" spans="2:11" x14ac:dyDescent="0.25">
      <c r="B239" s="204"/>
      <c r="C239" s="205"/>
      <c r="D239" s="1" t="s">
        <v>77</v>
      </c>
      <c r="E239" s="16"/>
      <c r="G239" s="4" t="s">
        <v>48</v>
      </c>
      <c r="H239" s="115">
        <f>500*E248</f>
        <v>0</v>
      </c>
      <c r="I239" s="115"/>
      <c r="J239" s="49"/>
      <c r="K239" s="5">
        <f t="shared" si="12"/>
        <v>0</v>
      </c>
    </row>
    <row r="240" spans="2:11" x14ac:dyDescent="0.25">
      <c r="B240" s="204"/>
      <c r="C240" s="205"/>
      <c r="D240" t="s">
        <v>78</v>
      </c>
      <c r="E240" s="11">
        <f>(_xlfn.DAYS(E239,E238))+1</f>
        <v>1</v>
      </c>
      <c r="G240" s="4" t="s">
        <v>49</v>
      </c>
      <c r="H240" s="115">
        <f>350*E236</f>
        <v>0</v>
      </c>
      <c r="I240" s="115"/>
      <c r="J240" s="49"/>
      <c r="K240" s="5">
        <f t="shared" si="12"/>
        <v>0</v>
      </c>
    </row>
    <row r="241" spans="2:11" x14ac:dyDescent="0.25">
      <c r="B241" s="206"/>
      <c r="C241" s="207"/>
      <c r="D241" s="7" t="s">
        <v>79</v>
      </c>
      <c r="E241" s="10">
        <f>_xlfn.DAYS(E239,E238)</f>
        <v>0</v>
      </c>
      <c r="G241" s="4" t="s">
        <v>50</v>
      </c>
      <c r="H241" s="123">
        <v>1000</v>
      </c>
      <c r="I241" s="123"/>
      <c r="J241" s="49"/>
      <c r="K241" s="5">
        <f t="shared" si="12"/>
        <v>1000</v>
      </c>
    </row>
    <row r="242" spans="2:11" x14ac:dyDescent="0.25">
      <c r="B242" s="39"/>
      <c r="C242" s="39"/>
      <c r="D242" s="40"/>
      <c r="E242" s="39"/>
      <c r="G242" s="4" t="s">
        <v>51</v>
      </c>
      <c r="H242" s="111">
        <v>1000</v>
      </c>
      <c r="I242" s="111"/>
      <c r="J242" s="49"/>
      <c r="K242" s="5">
        <f t="shared" si="12"/>
        <v>1000</v>
      </c>
    </row>
    <row r="243" spans="2:11" x14ac:dyDescent="0.25">
      <c r="B243" s="196" t="s">
        <v>80</v>
      </c>
      <c r="C243" s="197"/>
      <c r="D243" s="9" t="s">
        <v>81</v>
      </c>
      <c r="E243" s="13"/>
      <c r="G243" s="4" t="s">
        <v>52</v>
      </c>
      <c r="H243" s="111">
        <v>500</v>
      </c>
      <c r="I243" s="111"/>
      <c r="J243" s="49"/>
      <c r="K243" s="5">
        <f t="shared" si="12"/>
        <v>500</v>
      </c>
    </row>
    <row r="244" spans="2:11" x14ac:dyDescent="0.25">
      <c r="B244" s="198"/>
      <c r="C244" s="199"/>
      <c r="D244" t="s">
        <v>82</v>
      </c>
      <c r="E244" s="14"/>
      <c r="G244" s="4" t="s">
        <v>53</v>
      </c>
      <c r="H244" s="111">
        <v>500</v>
      </c>
      <c r="I244" s="111"/>
      <c r="J244" s="49"/>
      <c r="K244" s="5">
        <f t="shared" si="12"/>
        <v>500</v>
      </c>
    </row>
    <row r="245" spans="2:11" x14ac:dyDescent="0.25">
      <c r="B245" s="198"/>
      <c r="C245" s="199"/>
      <c r="D245" s="1" t="s">
        <v>83</v>
      </c>
      <c r="E245" s="14"/>
      <c r="G245" s="4" t="s">
        <v>54</v>
      </c>
      <c r="H245" s="111">
        <v>250</v>
      </c>
      <c r="I245" s="111"/>
      <c r="J245" s="49"/>
      <c r="K245" s="5">
        <f t="shared" si="12"/>
        <v>250</v>
      </c>
    </row>
    <row r="246" spans="2:11" x14ac:dyDescent="0.25">
      <c r="B246" s="200"/>
      <c r="C246" s="201"/>
      <c r="D246" s="7" t="s">
        <v>84</v>
      </c>
      <c r="E246" s="15"/>
      <c r="G246" s="4" t="s">
        <v>55</v>
      </c>
      <c r="H246" s="111">
        <v>250</v>
      </c>
      <c r="I246" s="111"/>
      <c r="J246" s="49"/>
      <c r="K246" s="5">
        <f t="shared" si="12"/>
        <v>250</v>
      </c>
    </row>
    <row r="247" spans="2:11" x14ac:dyDescent="0.25">
      <c r="B247" s="39"/>
      <c r="C247" s="39"/>
      <c r="D247" s="40"/>
      <c r="E247" s="39"/>
      <c r="G247" s="112" t="s">
        <v>56</v>
      </c>
      <c r="H247" s="113"/>
      <c r="I247" s="113"/>
      <c r="J247" s="113"/>
      <c r="K247" s="114"/>
    </row>
    <row r="248" spans="2:11" ht="18.75" x14ac:dyDescent="0.25">
      <c r="B248" s="169" t="s">
        <v>85</v>
      </c>
      <c r="C248" s="170"/>
      <c r="D248" s="12" t="s">
        <v>86</v>
      </c>
      <c r="E248" s="17"/>
      <c r="G248" s="4" t="s">
        <v>57</v>
      </c>
      <c r="H248" s="115">
        <f>500*E237</f>
        <v>0</v>
      </c>
      <c r="I248" s="115"/>
      <c r="J248" s="49"/>
      <c r="K248" s="5">
        <f t="shared" ref="K248:K258" si="13">H248-J248</f>
        <v>0</v>
      </c>
    </row>
    <row r="249" spans="2:11" x14ac:dyDescent="0.25">
      <c r="B249" s="39"/>
      <c r="C249" s="39"/>
      <c r="D249" s="40"/>
      <c r="E249" s="39"/>
      <c r="G249" s="4" t="s">
        <v>58</v>
      </c>
      <c r="H249" s="115">
        <f>60*E240*E244</f>
        <v>0</v>
      </c>
      <c r="I249" s="115"/>
      <c r="J249" s="49"/>
      <c r="K249" s="5">
        <f t="shared" si="13"/>
        <v>0</v>
      </c>
    </row>
    <row r="250" spans="2:11" x14ac:dyDescent="0.25">
      <c r="B250" s="132" t="s">
        <v>87</v>
      </c>
      <c r="C250" s="133"/>
      <c r="D250" s="146" t="s">
        <v>88</v>
      </c>
      <c r="E250" s="147"/>
      <c r="G250" s="4" t="s">
        <v>59</v>
      </c>
      <c r="H250" s="115">
        <f>75*E240*E244</f>
        <v>0</v>
      </c>
      <c r="I250" s="115"/>
      <c r="J250" s="49"/>
      <c r="K250" s="5">
        <f t="shared" si="13"/>
        <v>0</v>
      </c>
    </row>
    <row r="251" spans="2:11" x14ac:dyDescent="0.25">
      <c r="B251" s="134"/>
      <c r="C251" s="135"/>
      <c r="D251" s="148"/>
      <c r="E251" s="149"/>
      <c r="G251" s="4" t="s">
        <v>61</v>
      </c>
      <c r="H251" s="115">
        <f>100*E240*E244</f>
        <v>0</v>
      </c>
      <c r="I251" s="115"/>
      <c r="J251" s="49"/>
      <c r="K251" s="5">
        <f t="shared" si="13"/>
        <v>0</v>
      </c>
    </row>
    <row r="252" spans="2:11" x14ac:dyDescent="0.25">
      <c r="B252" s="134"/>
      <c r="C252" s="135"/>
      <c r="D252" s="148"/>
      <c r="E252" s="149"/>
      <c r="G252" s="4" t="s">
        <v>62</v>
      </c>
      <c r="H252" s="111">
        <v>1500</v>
      </c>
      <c r="I252" s="111"/>
      <c r="J252" s="49"/>
      <c r="K252" s="5">
        <f t="shared" si="13"/>
        <v>1500</v>
      </c>
    </row>
    <row r="253" spans="2:11" x14ac:dyDescent="0.25">
      <c r="B253" s="134"/>
      <c r="C253" s="135"/>
      <c r="D253" s="192"/>
      <c r="E253" s="193"/>
      <c r="G253" s="4" t="s">
        <v>63</v>
      </c>
      <c r="H253" s="115">
        <f>100*E237</f>
        <v>0</v>
      </c>
      <c r="I253" s="115"/>
      <c r="J253" s="49"/>
      <c r="K253" s="5">
        <f t="shared" si="13"/>
        <v>0</v>
      </c>
    </row>
    <row r="254" spans="2:11" x14ac:dyDescent="0.25">
      <c r="B254" s="134"/>
      <c r="C254" s="135"/>
      <c r="D254" s="192"/>
      <c r="E254" s="193"/>
      <c r="G254" s="4" t="s">
        <v>64</v>
      </c>
      <c r="H254" s="115">
        <f>10*E240*(E243+E244)</f>
        <v>0</v>
      </c>
      <c r="I254" s="115"/>
      <c r="J254" s="49"/>
      <c r="K254" s="5">
        <f t="shared" si="13"/>
        <v>0</v>
      </c>
    </row>
    <row r="255" spans="2:11" x14ac:dyDescent="0.25">
      <c r="B255" s="134"/>
      <c r="C255" s="135"/>
      <c r="D255" s="192"/>
      <c r="E255" s="193"/>
      <c r="G255" s="4" t="s">
        <v>65</v>
      </c>
      <c r="H255" s="111">
        <v>75</v>
      </c>
      <c r="I255" s="111"/>
      <c r="J255" s="49"/>
      <c r="K255" s="5">
        <f t="shared" si="13"/>
        <v>75</v>
      </c>
    </row>
    <row r="256" spans="2:11" x14ac:dyDescent="0.25">
      <c r="B256" s="134"/>
      <c r="C256" s="135"/>
      <c r="D256" s="192"/>
      <c r="E256" s="193"/>
      <c r="G256" s="4" t="s">
        <v>66</v>
      </c>
      <c r="H256" s="111">
        <v>300</v>
      </c>
      <c r="I256" s="111"/>
      <c r="J256" s="49"/>
      <c r="K256" s="5">
        <f t="shared" si="13"/>
        <v>300</v>
      </c>
    </row>
    <row r="257" spans="2:11" x14ac:dyDescent="0.25">
      <c r="B257" s="134"/>
      <c r="C257" s="135"/>
      <c r="D257" s="192"/>
      <c r="E257" s="193"/>
      <c r="G257" s="4" t="s">
        <v>67</v>
      </c>
      <c r="H257" s="115">
        <f>0.655*E246*E243</f>
        <v>0</v>
      </c>
      <c r="I257" s="115"/>
      <c r="J257" s="49"/>
      <c r="K257" s="5">
        <f t="shared" si="13"/>
        <v>0</v>
      </c>
    </row>
    <row r="258" spans="2:11" x14ac:dyDescent="0.25">
      <c r="B258" s="134"/>
      <c r="C258" s="135"/>
      <c r="D258" s="192"/>
      <c r="E258" s="193"/>
      <c r="G258" s="4" t="s">
        <v>68</v>
      </c>
      <c r="H258" s="116">
        <f>0.34*E246*E245</f>
        <v>0</v>
      </c>
      <c r="I258" s="116"/>
      <c r="J258" s="49"/>
      <c r="K258" s="5">
        <f t="shared" si="13"/>
        <v>0</v>
      </c>
    </row>
    <row r="259" spans="2:11" x14ac:dyDescent="0.25">
      <c r="B259" s="136"/>
      <c r="C259" s="137"/>
      <c r="D259" s="194"/>
      <c r="E259" s="195"/>
      <c r="G259" s="47" t="s">
        <v>69</v>
      </c>
      <c r="H259" s="138">
        <f>SUM(J236:J246,J248:J258)</f>
        <v>0</v>
      </c>
      <c r="I259" s="138"/>
      <c r="J259" s="138"/>
      <c r="K259" s="139"/>
    </row>
    <row r="260" spans="2:11" x14ac:dyDescent="0.25">
      <c r="B260" s="39"/>
      <c r="C260" s="39"/>
      <c r="D260" s="39"/>
      <c r="E260" s="39"/>
      <c r="G260" s="39"/>
      <c r="H260" s="39"/>
      <c r="I260" s="39"/>
      <c r="J260" s="40"/>
      <c r="K260" s="39"/>
    </row>
    <row r="261" spans="2:11" x14ac:dyDescent="0.25">
      <c r="B261" s="181" t="s">
        <v>15</v>
      </c>
      <c r="C261" s="182"/>
      <c r="D261" s="182"/>
      <c r="E261" s="183"/>
      <c r="G261" s="184" t="s">
        <v>16</v>
      </c>
      <c r="H261" s="93"/>
      <c r="I261" s="93"/>
      <c r="J261" s="93"/>
      <c r="K261" s="94"/>
    </row>
    <row r="262" spans="2:11" x14ac:dyDescent="0.25">
      <c r="B262" s="185" t="b">
        <v>0</v>
      </c>
      <c r="C262" s="186" t="s">
        <v>17</v>
      </c>
      <c r="D262" s="186"/>
      <c r="E262" s="187"/>
      <c r="G262" s="175" t="s">
        <v>18</v>
      </c>
      <c r="H262" s="27" t="b">
        <v>0</v>
      </c>
      <c r="I262" s="188" t="s">
        <v>19</v>
      </c>
      <c r="J262" s="188"/>
      <c r="K262" s="189"/>
    </row>
    <row r="263" spans="2:11" x14ac:dyDescent="0.25">
      <c r="B263" s="167"/>
      <c r="C263" s="171"/>
      <c r="D263" s="171"/>
      <c r="E263" s="172"/>
      <c r="G263" s="175"/>
      <c r="H263" s="27" t="b">
        <v>0</v>
      </c>
      <c r="I263" s="190" t="s">
        <v>20</v>
      </c>
      <c r="J263" s="190"/>
      <c r="K263" s="191"/>
    </row>
    <row r="264" spans="2:11" ht="15" customHeight="1" x14ac:dyDescent="0.25">
      <c r="B264" s="167" t="b">
        <v>0</v>
      </c>
      <c r="C264" s="171" t="s">
        <v>121</v>
      </c>
      <c r="D264" s="171"/>
      <c r="E264" s="172"/>
      <c r="G264" s="175" t="s">
        <v>21</v>
      </c>
      <c r="H264" s="27" t="b">
        <v>0</v>
      </c>
      <c r="I264" s="177" t="s">
        <v>22</v>
      </c>
      <c r="J264" s="177"/>
      <c r="K264" s="178"/>
    </row>
    <row r="265" spans="2:11" x14ac:dyDescent="0.25">
      <c r="B265" s="167"/>
      <c r="C265" s="171"/>
      <c r="D265" s="171"/>
      <c r="E265" s="172"/>
      <c r="G265" s="175"/>
      <c r="H265" s="27" t="b">
        <v>0</v>
      </c>
      <c r="I265" s="177" t="s">
        <v>23</v>
      </c>
      <c r="J265" s="177"/>
      <c r="K265" s="178"/>
    </row>
    <row r="266" spans="2:11" x14ac:dyDescent="0.25">
      <c r="B266" s="167"/>
      <c r="C266" s="171"/>
      <c r="D266" s="171"/>
      <c r="E266" s="172"/>
      <c r="G266" s="175" t="s">
        <v>24</v>
      </c>
      <c r="H266" s="27" t="b">
        <v>0</v>
      </c>
      <c r="I266" s="177" t="s">
        <v>25</v>
      </c>
      <c r="J266" s="177"/>
      <c r="K266" s="178"/>
    </row>
    <row r="267" spans="2:11" x14ac:dyDescent="0.25">
      <c r="B267" s="167" t="b">
        <v>0</v>
      </c>
      <c r="C267" s="171" t="s">
        <v>26</v>
      </c>
      <c r="D267" s="171"/>
      <c r="E267" s="172"/>
      <c r="G267" s="175"/>
      <c r="H267" s="27" t="b">
        <v>0</v>
      </c>
      <c r="I267" s="177" t="s">
        <v>27</v>
      </c>
      <c r="J267" s="177"/>
      <c r="K267" s="178"/>
    </row>
    <row r="268" spans="2:11" x14ac:dyDescent="0.25">
      <c r="B268" s="167"/>
      <c r="C268" s="171"/>
      <c r="D268" s="171"/>
      <c r="E268" s="172"/>
      <c r="G268" s="175" t="s">
        <v>28</v>
      </c>
      <c r="H268" s="27" t="b">
        <v>0</v>
      </c>
      <c r="I268" s="177" t="s">
        <v>89</v>
      </c>
      <c r="J268" s="177"/>
      <c r="K268" s="178"/>
    </row>
    <row r="269" spans="2:11" x14ac:dyDescent="0.25">
      <c r="B269" s="167"/>
      <c r="C269" s="171"/>
      <c r="D269" s="171"/>
      <c r="E269" s="172"/>
      <c r="G269" s="175"/>
      <c r="H269" s="27" t="b">
        <v>0</v>
      </c>
      <c r="I269" s="177" t="s">
        <v>30</v>
      </c>
      <c r="J269" s="177"/>
      <c r="K269" s="178"/>
    </row>
    <row r="270" spans="2:11" x14ac:dyDescent="0.25">
      <c r="B270" s="167" t="b">
        <v>0</v>
      </c>
      <c r="C270" s="171" t="s">
        <v>31</v>
      </c>
      <c r="D270" s="171"/>
      <c r="E270" s="172"/>
      <c r="G270" s="175" t="s">
        <v>32</v>
      </c>
      <c r="H270" s="27" t="b">
        <v>0</v>
      </c>
      <c r="I270" s="177" t="s">
        <v>33</v>
      </c>
      <c r="J270" s="177"/>
      <c r="K270" s="178"/>
    </row>
    <row r="271" spans="2:11" x14ac:dyDescent="0.25">
      <c r="B271" s="168"/>
      <c r="C271" s="173"/>
      <c r="D271" s="173"/>
      <c r="E271" s="174"/>
      <c r="G271" s="176"/>
      <c r="H271" s="28" t="b">
        <v>0</v>
      </c>
      <c r="I271" s="179" t="s">
        <v>34</v>
      </c>
      <c r="J271" s="179"/>
      <c r="K271" s="180"/>
    </row>
    <row r="272" spans="2:11" s="39" customFormat="1" x14ac:dyDescent="0.25"/>
    <row r="273" spans="2:11" x14ac:dyDescent="0.25">
      <c r="B273" s="202" t="s">
        <v>96</v>
      </c>
      <c r="C273" s="203"/>
      <c r="D273" s="9" t="s">
        <v>73</v>
      </c>
      <c r="E273" s="13"/>
      <c r="G273" s="18" t="s">
        <v>41</v>
      </c>
      <c r="H273" s="145" t="s">
        <v>42</v>
      </c>
      <c r="I273" s="145"/>
      <c r="J273" s="33" t="s">
        <v>43</v>
      </c>
      <c r="K273" s="20" t="s">
        <v>44</v>
      </c>
    </row>
    <row r="274" spans="2:11" x14ac:dyDescent="0.25">
      <c r="B274" s="204"/>
      <c r="C274" s="205"/>
      <c r="D274" t="s">
        <v>74</v>
      </c>
      <c r="E274" s="14"/>
      <c r="G274" s="4" t="s">
        <v>45</v>
      </c>
      <c r="H274" s="111">
        <v>1000</v>
      </c>
      <c r="I274" s="111"/>
      <c r="J274" s="49"/>
      <c r="K274" s="5">
        <f t="shared" ref="K274:K284" si="14">H274-J274</f>
        <v>1000</v>
      </c>
    </row>
    <row r="275" spans="2:11" x14ac:dyDescent="0.25">
      <c r="B275" s="204"/>
      <c r="C275" s="205"/>
      <c r="D275" t="s">
        <v>75</v>
      </c>
      <c r="E275" s="14"/>
      <c r="G275" s="4" t="s">
        <v>46</v>
      </c>
      <c r="H275" s="111">
        <v>250</v>
      </c>
      <c r="I275" s="111"/>
      <c r="J275" s="49"/>
      <c r="K275" s="5">
        <f t="shared" si="14"/>
        <v>250</v>
      </c>
    </row>
    <row r="276" spans="2:11" x14ac:dyDescent="0.25">
      <c r="B276" s="204"/>
      <c r="C276" s="205"/>
      <c r="D276" s="1" t="s">
        <v>76</v>
      </c>
      <c r="E276" s="16"/>
      <c r="G276" s="4" t="s">
        <v>47</v>
      </c>
      <c r="H276" s="115">
        <f>60*E274*E279</f>
        <v>0</v>
      </c>
      <c r="I276" s="115"/>
      <c r="J276" s="49"/>
      <c r="K276" s="5">
        <f t="shared" si="14"/>
        <v>0</v>
      </c>
    </row>
    <row r="277" spans="2:11" x14ac:dyDescent="0.25">
      <c r="B277" s="204"/>
      <c r="C277" s="205"/>
      <c r="D277" s="1" t="s">
        <v>77</v>
      </c>
      <c r="E277" s="16"/>
      <c r="G277" s="4" t="s">
        <v>48</v>
      </c>
      <c r="H277" s="115">
        <f>500*E286</f>
        <v>0</v>
      </c>
      <c r="I277" s="115"/>
      <c r="J277" s="49"/>
      <c r="K277" s="5">
        <f t="shared" si="14"/>
        <v>0</v>
      </c>
    </row>
    <row r="278" spans="2:11" x14ac:dyDescent="0.25">
      <c r="B278" s="204"/>
      <c r="C278" s="205"/>
      <c r="D278" t="s">
        <v>78</v>
      </c>
      <c r="E278" s="11">
        <f>(_xlfn.DAYS(E277,E276))+1</f>
        <v>1</v>
      </c>
      <c r="G278" s="4" t="s">
        <v>49</v>
      </c>
      <c r="H278" s="115">
        <f>350*E274</f>
        <v>0</v>
      </c>
      <c r="I278" s="115"/>
      <c r="J278" s="49"/>
      <c r="K278" s="5">
        <f t="shared" si="14"/>
        <v>0</v>
      </c>
    </row>
    <row r="279" spans="2:11" x14ac:dyDescent="0.25">
      <c r="B279" s="206"/>
      <c r="C279" s="207"/>
      <c r="D279" s="7" t="s">
        <v>79</v>
      </c>
      <c r="E279" s="10">
        <f>_xlfn.DAYS(E277,E276)</f>
        <v>0</v>
      </c>
      <c r="G279" s="4" t="s">
        <v>50</v>
      </c>
      <c r="H279" s="123">
        <v>1000</v>
      </c>
      <c r="I279" s="123"/>
      <c r="J279" s="49"/>
      <c r="K279" s="5">
        <f t="shared" si="14"/>
        <v>1000</v>
      </c>
    </row>
    <row r="280" spans="2:11" x14ac:dyDescent="0.25">
      <c r="B280" s="39"/>
      <c r="C280" s="39"/>
      <c r="D280" s="40"/>
      <c r="E280" s="39"/>
      <c r="G280" s="4" t="s">
        <v>51</v>
      </c>
      <c r="H280" s="111">
        <v>1000</v>
      </c>
      <c r="I280" s="111"/>
      <c r="J280" s="49"/>
      <c r="K280" s="5">
        <f t="shared" si="14"/>
        <v>1000</v>
      </c>
    </row>
    <row r="281" spans="2:11" x14ac:dyDescent="0.25">
      <c r="B281" s="196" t="s">
        <v>80</v>
      </c>
      <c r="C281" s="197"/>
      <c r="D281" s="9" t="s">
        <v>81</v>
      </c>
      <c r="E281" s="13"/>
      <c r="G281" s="4" t="s">
        <v>52</v>
      </c>
      <c r="H281" s="111">
        <v>500</v>
      </c>
      <c r="I281" s="111"/>
      <c r="J281" s="49"/>
      <c r="K281" s="5">
        <f t="shared" si="14"/>
        <v>500</v>
      </c>
    </row>
    <row r="282" spans="2:11" x14ac:dyDescent="0.25">
      <c r="B282" s="198"/>
      <c r="C282" s="199"/>
      <c r="D282" t="s">
        <v>82</v>
      </c>
      <c r="E282" s="14"/>
      <c r="G282" s="4" t="s">
        <v>53</v>
      </c>
      <c r="H282" s="111">
        <v>500</v>
      </c>
      <c r="I282" s="111"/>
      <c r="J282" s="49"/>
      <c r="K282" s="5">
        <f t="shared" si="14"/>
        <v>500</v>
      </c>
    </row>
    <row r="283" spans="2:11" x14ac:dyDescent="0.25">
      <c r="B283" s="198"/>
      <c r="C283" s="199"/>
      <c r="D283" s="1" t="s">
        <v>83</v>
      </c>
      <c r="E283" s="14"/>
      <c r="G283" s="4" t="s">
        <v>54</v>
      </c>
      <c r="H283" s="111">
        <v>250</v>
      </c>
      <c r="I283" s="111"/>
      <c r="J283" s="49"/>
      <c r="K283" s="5">
        <f t="shared" si="14"/>
        <v>250</v>
      </c>
    </row>
    <row r="284" spans="2:11" x14ac:dyDescent="0.25">
      <c r="B284" s="200"/>
      <c r="C284" s="201"/>
      <c r="D284" s="7" t="s">
        <v>84</v>
      </c>
      <c r="E284" s="15"/>
      <c r="G284" s="4" t="s">
        <v>55</v>
      </c>
      <c r="H284" s="111">
        <v>250</v>
      </c>
      <c r="I284" s="111"/>
      <c r="J284" s="49"/>
      <c r="K284" s="5">
        <f t="shared" si="14"/>
        <v>250</v>
      </c>
    </row>
    <row r="285" spans="2:11" x14ac:dyDescent="0.25">
      <c r="B285" s="39"/>
      <c r="C285" s="39"/>
      <c r="D285" s="40"/>
      <c r="E285" s="39"/>
      <c r="G285" s="112" t="s">
        <v>56</v>
      </c>
      <c r="H285" s="113"/>
      <c r="I285" s="113"/>
      <c r="J285" s="113"/>
      <c r="K285" s="114"/>
    </row>
    <row r="286" spans="2:11" ht="18.75" x14ac:dyDescent="0.25">
      <c r="B286" s="169" t="s">
        <v>85</v>
      </c>
      <c r="C286" s="170"/>
      <c r="D286" s="12" t="s">
        <v>86</v>
      </c>
      <c r="E286" s="17"/>
      <c r="G286" s="4" t="s">
        <v>57</v>
      </c>
      <c r="H286" s="115">
        <f>500*E275</f>
        <v>0</v>
      </c>
      <c r="I286" s="115"/>
      <c r="J286" s="49"/>
      <c r="K286" s="5">
        <f t="shared" ref="K286:K296" si="15">H286-J286</f>
        <v>0</v>
      </c>
    </row>
    <row r="287" spans="2:11" x14ac:dyDescent="0.25">
      <c r="B287" s="39"/>
      <c r="C287" s="39"/>
      <c r="D287" s="40"/>
      <c r="E287" s="39"/>
      <c r="G287" s="4" t="s">
        <v>58</v>
      </c>
      <c r="H287" s="115">
        <f>60*E278*E282</f>
        <v>0</v>
      </c>
      <c r="I287" s="115"/>
      <c r="J287" s="49"/>
      <c r="K287" s="5">
        <f t="shared" si="15"/>
        <v>0</v>
      </c>
    </row>
    <row r="288" spans="2:11" x14ac:dyDescent="0.25">
      <c r="B288" s="132" t="s">
        <v>87</v>
      </c>
      <c r="C288" s="133"/>
      <c r="D288" s="146" t="s">
        <v>88</v>
      </c>
      <c r="E288" s="147"/>
      <c r="G288" s="4" t="s">
        <v>59</v>
      </c>
      <c r="H288" s="115">
        <f>75*E278*E282</f>
        <v>0</v>
      </c>
      <c r="I288" s="115"/>
      <c r="J288" s="49"/>
      <c r="K288" s="5">
        <f t="shared" si="15"/>
        <v>0</v>
      </c>
    </row>
    <row r="289" spans="2:11" x14ac:dyDescent="0.25">
      <c r="B289" s="134"/>
      <c r="C289" s="135"/>
      <c r="D289" s="148"/>
      <c r="E289" s="149"/>
      <c r="G289" s="4" t="s">
        <v>61</v>
      </c>
      <c r="H289" s="115">
        <f>100*E278*E282</f>
        <v>0</v>
      </c>
      <c r="I289" s="115"/>
      <c r="J289" s="49"/>
      <c r="K289" s="5">
        <f t="shared" si="15"/>
        <v>0</v>
      </c>
    </row>
    <row r="290" spans="2:11" x14ac:dyDescent="0.25">
      <c r="B290" s="134"/>
      <c r="C290" s="135"/>
      <c r="D290" s="148"/>
      <c r="E290" s="149"/>
      <c r="G290" s="4" t="s">
        <v>62</v>
      </c>
      <c r="H290" s="111">
        <v>1500</v>
      </c>
      <c r="I290" s="111"/>
      <c r="J290" s="49"/>
      <c r="K290" s="5">
        <f t="shared" si="15"/>
        <v>1500</v>
      </c>
    </row>
    <row r="291" spans="2:11" x14ac:dyDescent="0.25">
      <c r="B291" s="134"/>
      <c r="C291" s="135"/>
      <c r="D291" s="192"/>
      <c r="E291" s="193"/>
      <c r="G291" s="4" t="s">
        <v>63</v>
      </c>
      <c r="H291" s="115">
        <f>100*E275</f>
        <v>0</v>
      </c>
      <c r="I291" s="115"/>
      <c r="J291" s="49"/>
      <c r="K291" s="5">
        <f t="shared" si="15"/>
        <v>0</v>
      </c>
    </row>
    <row r="292" spans="2:11" x14ac:dyDescent="0.25">
      <c r="B292" s="134"/>
      <c r="C292" s="135"/>
      <c r="D292" s="192"/>
      <c r="E292" s="193"/>
      <c r="G292" s="4" t="s">
        <v>64</v>
      </c>
      <c r="H292" s="115">
        <f>10*E278*(E281+E282)</f>
        <v>0</v>
      </c>
      <c r="I292" s="115"/>
      <c r="J292" s="49"/>
      <c r="K292" s="5">
        <f t="shared" si="15"/>
        <v>0</v>
      </c>
    </row>
    <row r="293" spans="2:11" x14ac:dyDescent="0.25">
      <c r="B293" s="134"/>
      <c r="C293" s="135"/>
      <c r="D293" s="192"/>
      <c r="E293" s="193"/>
      <c r="G293" s="4" t="s">
        <v>65</v>
      </c>
      <c r="H293" s="111">
        <v>75</v>
      </c>
      <c r="I293" s="111"/>
      <c r="J293" s="49"/>
      <c r="K293" s="5">
        <f t="shared" si="15"/>
        <v>75</v>
      </c>
    </row>
    <row r="294" spans="2:11" x14ac:dyDescent="0.25">
      <c r="B294" s="134"/>
      <c r="C294" s="135"/>
      <c r="D294" s="192"/>
      <c r="E294" s="193"/>
      <c r="G294" s="4" t="s">
        <v>66</v>
      </c>
      <c r="H294" s="111">
        <v>300</v>
      </c>
      <c r="I294" s="111"/>
      <c r="J294" s="49"/>
      <c r="K294" s="5">
        <f t="shared" si="15"/>
        <v>300</v>
      </c>
    </row>
    <row r="295" spans="2:11" x14ac:dyDescent="0.25">
      <c r="B295" s="134"/>
      <c r="C295" s="135"/>
      <c r="D295" s="192"/>
      <c r="E295" s="193"/>
      <c r="G295" s="4" t="s">
        <v>67</v>
      </c>
      <c r="H295" s="115">
        <f>0.655*E284*E281</f>
        <v>0</v>
      </c>
      <c r="I295" s="115"/>
      <c r="J295" s="49"/>
      <c r="K295" s="5">
        <f t="shared" si="15"/>
        <v>0</v>
      </c>
    </row>
    <row r="296" spans="2:11" x14ac:dyDescent="0.25">
      <c r="B296" s="134"/>
      <c r="C296" s="135"/>
      <c r="D296" s="192"/>
      <c r="E296" s="193"/>
      <c r="G296" s="4" t="s">
        <v>68</v>
      </c>
      <c r="H296" s="116">
        <f>0.34*E284*E283</f>
        <v>0</v>
      </c>
      <c r="I296" s="116"/>
      <c r="J296" s="49"/>
      <c r="K296" s="5">
        <f t="shared" si="15"/>
        <v>0</v>
      </c>
    </row>
    <row r="297" spans="2:11" x14ac:dyDescent="0.25">
      <c r="B297" s="136"/>
      <c r="C297" s="137"/>
      <c r="D297" s="194"/>
      <c r="E297" s="195"/>
      <c r="G297" s="47" t="s">
        <v>69</v>
      </c>
      <c r="H297" s="138">
        <f>SUM(J274:J284,J286:J296)</f>
        <v>0</v>
      </c>
      <c r="I297" s="138"/>
      <c r="J297" s="138"/>
      <c r="K297" s="139"/>
    </row>
    <row r="298" spans="2:11" x14ac:dyDescent="0.25">
      <c r="B298" s="39"/>
      <c r="C298" s="39"/>
      <c r="D298" s="39"/>
      <c r="E298" s="39"/>
      <c r="G298" s="39"/>
      <c r="H298" s="39"/>
      <c r="I298" s="39"/>
      <c r="J298" s="40"/>
      <c r="K298" s="39"/>
    </row>
    <row r="299" spans="2:11" x14ac:dyDescent="0.25">
      <c r="B299" s="181" t="s">
        <v>15</v>
      </c>
      <c r="C299" s="182"/>
      <c r="D299" s="182"/>
      <c r="E299" s="183"/>
      <c r="G299" s="184" t="s">
        <v>16</v>
      </c>
      <c r="H299" s="93"/>
      <c r="I299" s="93"/>
      <c r="J299" s="93"/>
      <c r="K299" s="94"/>
    </row>
    <row r="300" spans="2:11" x14ac:dyDescent="0.25">
      <c r="B300" s="185" t="b">
        <v>0</v>
      </c>
      <c r="C300" s="186" t="s">
        <v>17</v>
      </c>
      <c r="D300" s="186"/>
      <c r="E300" s="187"/>
      <c r="G300" s="175" t="s">
        <v>18</v>
      </c>
      <c r="H300" s="27" t="b">
        <v>0</v>
      </c>
      <c r="I300" s="188" t="s">
        <v>19</v>
      </c>
      <c r="J300" s="188"/>
      <c r="K300" s="189"/>
    </row>
    <row r="301" spans="2:11" x14ac:dyDescent="0.25">
      <c r="B301" s="167"/>
      <c r="C301" s="171"/>
      <c r="D301" s="171"/>
      <c r="E301" s="172"/>
      <c r="G301" s="175"/>
      <c r="H301" s="27" t="b">
        <v>0</v>
      </c>
      <c r="I301" s="190" t="s">
        <v>20</v>
      </c>
      <c r="J301" s="190"/>
      <c r="K301" s="191"/>
    </row>
    <row r="302" spans="2:11" ht="15" customHeight="1" x14ac:dyDescent="0.25">
      <c r="B302" s="167" t="b">
        <v>0</v>
      </c>
      <c r="C302" s="171" t="s">
        <v>121</v>
      </c>
      <c r="D302" s="171"/>
      <c r="E302" s="172"/>
      <c r="G302" s="175" t="s">
        <v>21</v>
      </c>
      <c r="H302" s="27" t="b">
        <v>0</v>
      </c>
      <c r="I302" s="177" t="s">
        <v>22</v>
      </c>
      <c r="J302" s="177"/>
      <c r="K302" s="178"/>
    </row>
    <row r="303" spans="2:11" x14ac:dyDescent="0.25">
      <c r="B303" s="167"/>
      <c r="C303" s="171"/>
      <c r="D303" s="171"/>
      <c r="E303" s="172"/>
      <c r="G303" s="175"/>
      <c r="H303" s="27" t="b">
        <v>0</v>
      </c>
      <c r="I303" s="177" t="s">
        <v>23</v>
      </c>
      <c r="J303" s="177"/>
      <c r="K303" s="178"/>
    </row>
    <row r="304" spans="2:11" x14ac:dyDescent="0.25">
      <c r="B304" s="167"/>
      <c r="C304" s="171"/>
      <c r="D304" s="171"/>
      <c r="E304" s="172"/>
      <c r="G304" s="175" t="s">
        <v>24</v>
      </c>
      <c r="H304" s="27" t="b">
        <v>0</v>
      </c>
      <c r="I304" s="177" t="s">
        <v>25</v>
      </c>
      <c r="J304" s="177"/>
      <c r="K304" s="178"/>
    </row>
    <row r="305" spans="2:11" x14ac:dyDescent="0.25">
      <c r="B305" s="167" t="b">
        <v>0</v>
      </c>
      <c r="C305" s="171" t="s">
        <v>26</v>
      </c>
      <c r="D305" s="171"/>
      <c r="E305" s="172"/>
      <c r="G305" s="175"/>
      <c r="H305" s="27" t="b">
        <v>0</v>
      </c>
      <c r="I305" s="177" t="s">
        <v>27</v>
      </c>
      <c r="J305" s="177"/>
      <c r="K305" s="178"/>
    </row>
    <row r="306" spans="2:11" x14ac:dyDescent="0.25">
      <c r="B306" s="167"/>
      <c r="C306" s="171"/>
      <c r="D306" s="171"/>
      <c r="E306" s="172"/>
      <c r="G306" s="175" t="s">
        <v>28</v>
      </c>
      <c r="H306" s="27" t="b">
        <v>0</v>
      </c>
      <c r="I306" s="177" t="s">
        <v>89</v>
      </c>
      <c r="J306" s="177"/>
      <c r="K306" s="178"/>
    </row>
    <row r="307" spans="2:11" x14ac:dyDescent="0.25">
      <c r="B307" s="167"/>
      <c r="C307" s="171"/>
      <c r="D307" s="171"/>
      <c r="E307" s="172"/>
      <c r="G307" s="175"/>
      <c r="H307" s="27" t="b">
        <v>0</v>
      </c>
      <c r="I307" s="177" t="s">
        <v>30</v>
      </c>
      <c r="J307" s="177"/>
      <c r="K307" s="178"/>
    </row>
    <row r="308" spans="2:11" x14ac:dyDescent="0.25">
      <c r="B308" s="167" t="b">
        <v>0</v>
      </c>
      <c r="C308" s="171" t="s">
        <v>31</v>
      </c>
      <c r="D308" s="171"/>
      <c r="E308" s="172"/>
      <c r="G308" s="175" t="s">
        <v>32</v>
      </c>
      <c r="H308" s="27" t="b">
        <v>0</v>
      </c>
      <c r="I308" s="177" t="s">
        <v>33</v>
      </c>
      <c r="J308" s="177"/>
      <c r="K308" s="178"/>
    </row>
    <row r="309" spans="2:11" x14ac:dyDescent="0.25">
      <c r="B309" s="168"/>
      <c r="C309" s="173"/>
      <c r="D309" s="173"/>
      <c r="E309" s="174"/>
      <c r="G309" s="176"/>
      <c r="H309" s="28" t="b">
        <v>0</v>
      </c>
      <c r="I309" s="179" t="s">
        <v>34</v>
      </c>
      <c r="J309" s="179"/>
      <c r="K309" s="180"/>
    </row>
    <row r="310" spans="2:11" s="39" customFormat="1" x14ac:dyDescent="0.25"/>
    <row r="311" spans="2:11" x14ac:dyDescent="0.25">
      <c r="B311" s="202" t="s">
        <v>97</v>
      </c>
      <c r="C311" s="203"/>
      <c r="D311" s="9" t="s">
        <v>73</v>
      </c>
      <c r="E311" s="13"/>
      <c r="G311" s="18" t="s">
        <v>41</v>
      </c>
      <c r="H311" s="145" t="s">
        <v>42</v>
      </c>
      <c r="I311" s="145"/>
      <c r="J311" s="33" t="s">
        <v>43</v>
      </c>
      <c r="K311" s="20" t="s">
        <v>44</v>
      </c>
    </row>
    <row r="312" spans="2:11" x14ac:dyDescent="0.25">
      <c r="B312" s="204"/>
      <c r="C312" s="205"/>
      <c r="D312" t="s">
        <v>74</v>
      </c>
      <c r="E312" s="14"/>
      <c r="G312" s="4" t="s">
        <v>45</v>
      </c>
      <c r="H312" s="111">
        <v>1000</v>
      </c>
      <c r="I312" s="111"/>
      <c r="J312" s="49"/>
      <c r="K312" s="5">
        <f t="shared" ref="K312:K322" si="16">H312-J312</f>
        <v>1000</v>
      </c>
    </row>
    <row r="313" spans="2:11" x14ac:dyDescent="0.25">
      <c r="B313" s="204"/>
      <c r="C313" s="205"/>
      <c r="D313" t="s">
        <v>75</v>
      </c>
      <c r="E313" s="14"/>
      <c r="G313" s="4" t="s">
        <v>46</v>
      </c>
      <c r="H313" s="111">
        <v>250</v>
      </c>
      <c r="I313" s="111"/>
      <c r="J313" s="49"/>
      <c r="K313" s="5">
        <f t="shared" si="16"/>
        <v>250</v>
      </c>
    </row>
    <row r="314" spans="2:11" x14ac:dyDescent="0.25">
      <c r="B314" s="204"/>
      <c r="C314" s="205"/>
      <c r="D314" s="1" t="s">
        <v>76</v>
      </c>
      <c r="E314" s="16"/>
      <c r="G314" s="4" t="s">
        <v>47</v>
      </c>
      <c r="H314" s="115">
        <f>60*E312*E317</f>
        <v>0</v>
      </c>
      <c r="I314" s="115"/>
      <c r="J314" s="49"/>
      <c r="K314" s="5">
        <f t="shared" si="16"/>
        <v>0</v>
      </c>
    </row>
    <row r="315" spans="2:11" x14ac:dyDescent="0.25">
      <c r="B315" s="204"/>
      <c r="C315" s="205"/>
      <c r="D315" s="1" t="s">
        <v>77</v>
      </c>
      <c r="E315" s="16"/>
      <c r="G315" s="4" t="s">
        <v>48</v>
      </c>
      <c r="H315" s="115">
        <f>500*E324</f>
        <v>0</v>
      </c>
      <c r="I315" s="115"/>
      <c r="J315" s="49"/>
      <c r="K315" s="5">
        <f t="shared" si="16"/>
        <v>0</v>
      </c>
    </row>
    <row r="316" spans="2:11" x14ac:dyDescent="0.25">
      <c r="B316" s="204"/>
      <c r="C316" s="205"/>
      <c r="D316" t="s">
        <v>78</v>
      </c>
      <c r="E316" s="11">
        <f>(_xlfn.DAYS(E315,E314))+1</f>
        <v>1</v>
      </c>
      <c r="G316" s="4" t="s">
        <v>49</v>
      </c>
      <c r="H316" s="115">
        <f>350*E312</f>
        <v>0</v>
      </c>
      <c r="I316" s="115"/>
      <c r="J316" s="49"/>
      <c r="K316" s="5">
        <f t="shared" si="16"/>
        <v>0</v>
      </c>
    </row>
    <row r="317" spans="2:11" x14ac:dyDescent="0.25">
      <c r="B317" s="206"/>
      <c r="C317" s="207"/>
      <c r="D317" s="7" t="s">
        <v>79</v>
      </c>
      <c r="E317" s="10">
        <f>_xlfn.DAYS(E315,E314)</f>
        <v>0</v>
      </c>
      <c r="G317" s="4" t="s">
        <v>50</v>
      </c>
      <c r="H317" s="123">
        <v>1000</v>
      </c>
      <c r="I317" s="123"/>
      <c r="J317" s="49"/>
      <c r="K317" s="5">
        <f t="shared" si="16"/>
        <v>1000</v>
      </c>
    </row>
    <row r="318" spans="2:11" x14ac:dyDescent="0.25">
      <c r="B318" s="39"/>
      <c r="C318" s="39"/>
      <c r="D318" s="40"/>
      <c r="E318" s="39"/>
      <c r="G318" s="4" t="s">
        <v>51</v>
      </c>
      <c r="H318" s="111">
        <v>1000</v>
      </c>
      <c r="I318" s="111"/>
      <c r="J318" s="49"/>
      <c r="K318" s="5">
        <f t="shared" si="16"/>
        <v>1000</v>
      </c>
    </row>
    <row r="319" spans="2:11" x14ac:dyDescent="0.25">
      <c r="B319" s="196" t="s">
        <v>80</v>
      </c>
      <c r="C319" s="197"/>
      <c r="D319" s="9" t="s">
        <v>81</v>
      </c>
      <c r="E319" s="13"/>
      <c r="G319" s="4" t="s">
        <v>52</v>
      </c>
      <c r="H319" s="111">
        <v>500</v>
      </c>
      <c r="I319" s="111"/>
      <c r="J319" s="49"/>
      <c r="K319" s="5">
        <f t="shared" si="16"/>
        <v>500</v>
      </c>
    </row>
    <row r="320" spans="2:11" x14ac:dyDescent="0.25">
      <c r="B320" s="198"/>
      <c r="C320" s="199"/>
      <c r="D320" t="s">
        <v>82</v>
      </c>
      <c r="E320" s="14"/>
      <c r="G320" s="4" t="s">
        <v>53</v>
      </c>
      <c r="H320" s="111">
        <v>500</v>
      </c>
      <c r="I320" s="111"/>
      <c r="J320" s="49"/>
      <c r="K320" s="5">
        <f t="shared" si="16"/>
        <v>500</v>
      </c>
    </row>
    <row r="321" spans="2:11" x14ac:dyDescent="0.25">
      <c r="B321" s="198"/>
      <c r="C321" s="199"/>
      <c r="D321" s="1" t="s">
        <v>83</v>
      </c>
      <c r="E321" s="14"/>
      <c r="G321" s="4" t="s">
        <v>54</v>
      </c>
      <c r="H321" s="111">
        <v>250</v>
      </c>
      <c r="I321" s="111"/>
      <c r="J321" s="49"/>
      <c r="K321" s="5">
        <f t="shared" si="16"/>
        <v>250</v>
      </c>
    </row>
    <row r="322" spans="2:11" x14ac:dyDescent="0.25">
      <c r="B322" s="200"/>
      <c r="C322" s="201"/>
      <c r="D322" s="7" t="s">
        <v>84</v>
      </c>
      <c r="E322" s="15"/>
      <c r="G322" s="4" t="s">
        <v>55</v>
      </c>
      <c r="H322" s="111">
        <v>250</v>
      </c>
      <c r="I322" s="111"/>
      <c r="J322" s="49"/>
      <c r="K322" s="5">
        <f t="shared" si="16"/>
        <v>250</v>
      </c>
    </row>
    <row r="323" spans="2:11" x14ac:dyDescent="0.25">
      <c r="B323" s="39"/>
      <c r="C323" s="39"/>
      <c r="D323" s="40"/>
      <c r="E323" s="39"/>
      <c r="G323" s="112" t="s">
        <v>56</v>
      </c>
      <c r="H323" s="113"/>
      <c r="I323" s="113"/>
      <c r="J323" s="113"/>
      <c r="K323" s="114"/>
    </row>
    <row r="324" spans="2:11" ht="18.75" x14ac:dyDescent="0.25">
      <c r="B324" s="169" t="s">
        <v>85</v>
      </c>
      <c r="C324" s="170"/>
      <c r="D324" s="12" t="s">
        <v>86</v>
      </c>
      <c r="E324" s="17"/>
      <c r="G324" s="4" t="s">
        <v>57</v>
      </c>
      <c r="H324" s="115">
        <f>500*E313</f>
        <v>0</v>
      </c>
      <c r="I324" s="115"/>
      <c r="J324" s="49"/>
      <c r="K324" s="5">
        <f t="shared" ref="K324:K334" si="17">H324-J324</f>
        <v>0</v>
      </c>
    </row>
    <row r="325" spans="2:11" x14ac:dyDescent="0.25">
      <c r="B325" s="39"/>
      <c r="C325" s="39"/>
      <c r="D325" s="40"/>
      <c r="E325" s="39"/>
      <c r="G325" s="4" t="s">
        <v>58</v>
      </c>
      <c r="H325" s="115">
        <f>60*E316*E320</f>
        <v>0</v>
      </c>
      <c r="I325" s="115"/>
      <c r="J325" s="49"/>
      <c r="K325" s="5">
        <f t="shared" si="17"/>
        <v>0</v>
      </c>
    </row>
    <row r="326" spans="2:11" x14ac:dyDescent="0.25">
      <c r="B326" s="132" t="s">
        <v>87</v>
      </c>
      <c r="C326" s="133"/>
      <c r="D326" s="146" t="s">
        <v>88</v>
      </c>
      <c r="E326" s="147"/>
      <c r="G326" s="4" t="s">
        <v>59</v>
      </c>
      <c r="H326" s="115">
        <f>75*E316*E320</f>
        <v>0</v>
      </c>
      <c r="I326" s="115"/>
      <c r="J326" s="49"/>
      <c r="K326" s="5">
        <f t="shared" si="17"/>
        <v>0</v>
      </c>
    </row>
    <row r="327" spans="2:11" x14ac:dyDescent="0.25">
      <c r="B327" s="134"/>
      <c r="C327" s="135"/>
      <c r="D327" s="148"/>
      <c r="E327" s="149"/>
      <c r="G327" s="4" t="s">
        <v>61</v>
      </c>
      <c r="H327" s="115">
        <f>100*E316*E320</f>
        <v>0</v>
      </c>
      <c r="I327" s="115"/>
      <c r="J327" s="49"/>
      <c r="K327" s="5">
        <f t="shared" si="17"/>
        <v>0</v>
      </c>
    </row>
    <row r="328" spans="2:11" x14ac:dyDescent="0.25">
      <c r="B328" s="134"/>
      <c r="C328" s="135"/>
      <c r="D328" s="148"/>
      <c r="E328" s="149"/>
      <c r="G328" s="4" t="s">
        <v>62</v>
      </c>
      <c r="H328" s="111">
        <v>1500</v>
      </c>
      <c r="I328" s="111"/>
      <c r="J328" s="49"/>
      <c r="K328" s="5">
        <f t="shared" si="17"/>
        <v>1500</v>
      </c>
    </row>
    <row r="329" spans="2:11" x14ac:dyDescent="0.25">
      <c r="B329" s="134"/>
      <c r="C329" s="135"/>
      <c r="D329" s="192"/>
      <c r="E329" s="193"/>
      <c r="G329" s="4" t="s">
        <v>63</v>
      </c>
      <c r="H329" s="115">
        <f>100*E313</f>
        <v>0</v>
      </c>
      <c r="I329" s="115"/>
      <c r="J329" s="49"/>
      <c r="K329" s="5">
        <f t="shared" si="17"/>
        <v>0</v>
      </c>
    </row>
    <row r="330" spans="2:11" x14ac:dyDescent="0.25">
      <c r="B330" s="134"/>
      <c r="C330" s="135"/>
      <c r="D330" s="192"/>
      <c r="E330" s="193"/>
      <c r="G330" s="4" t="s">
        <v>64</v>
      </c>
      <c r="H330" s="115">
        <f>10*E316*(E319+E320)</f>
        <v>0</v>
      </c>
      <c r="I330" s="115"/>
      <c r="J330" s="49"/>
      <c r="K330" s="5">
        <f t="shared" si="17"/>
        <v>0</v>
      </c>
    </row>
    <row r="331" spans="2:11" x14ac:dyDescent="0.25">
      <c r="B331" s="134"/>
      <c r="C331" s="135"/>
      <c r="D331" s="192"/>
      <c r="E331" s="193"/>
      <c r="G331" s="4" t="s">
        <v>65</v>
      </c>
      <c r="H331" s="111">
        <v>75</v>
      </c>
      <c r="I331" s="111"/>
      <c r="J331" s="49"/>
      <c r="K331" s="5">
        <f t="shared" si="17"/>
        <v>75</v>
      </c>
    </row>
    <row r="332" spans="2:11" x14ac:dyDescent="0.25">
      <c r="B332" s="134"/>
      <c r="C332" s="135"/>
      <c r="D332" s="192"/>
      <c r="E332" s="193"/>
      <c r="G332" s="4" t="s">
        <v>66</v>
      </c>
      <c r="H332" s="111">
        <v>300</v>
      </c>
      <c r="I332" s="111"/>
      <c r="J332" s="49"/>
      <c r="K332" s="5">
        <f t="shared" si="17"/>
        <v>300</v>
      </c>
    </row>
    <row r="333" spans="2:11" x14ac:dyDescent="0.25">
      <c r="B333" s="134"/>
      <c r="C333" s="135"/>
      <c r="D333" s="192"/>
      <c r="E333" s="193"/>
      <c r="G333" s="4" t="s">
        <v>67</v>
      </c>
      <c r="H333" s="115">
        <f>0.655*E322*E319</f>
        <v>0</v>
      </c>
      <c r="I333" s="115"/>
      <c r="J333" s="49"/>
      <c r="K333" s="5">
        <f t="shared" si="17"/>
        <v>0</v>
      </c>
    </row>
    <row r="334" spans="2:11" x14ac:dyDescent="0.25">
      <c r="B334" s="134"/>
      <c r="C334" s="135"/>
      <c r="D334" s="192"/>
      <c r="E334" s="193"/>
      <c r="G334" s="4" t="s">
        <v>68</v>
      </c>
      <c r="H334" s="116">
        <f>0.34*E322*E321</f>
        <v>0</v>
      </c>
      <c r="I334" s="116"/>
      <c r="J334" s="49"/>
      <c r="K334" s="5">
        <f t="shared" si="17"/>
        <v>0</v>
      </c>
    </row>
    <row r="335" spans="2:11" x14ac:dyDescent="0.25">
      <c r="B335" s="136"/>
      <c r="C335" s="137"/>
      <c r="D335" s="194"/>
      <c r="E335" s="195"/>
      <c r="G335" s="47" t="s">
        <v>69</v>
      </c>
      <c r="H335" s="138">
        <f>SUM(J312:J322,J324:J334)</f>
        <v>0</v>
      </c>
      <c r="I335" s="138"/>
      <c r="J335" s="138"/>
      <c r="K335" s="139"/>
    </row>
    <row r="336" spans="2:11" x14ac:dyDescent="0.25">
      <c r="B336" s="39"/>
      <c r="C336" s="39"/>
      <c r="D336" s="39"/>
      <c r="E336" s="39"/>
      <c r="G336" s="39"/>
      <c r="H336" s="39"/>
      <c r="I336" s="39"/>
      <c r="J336" s="40"/>
      <c r="K336" s="39"/>
    </row>
    <row r="337" spans="2:11" x14ac:dyDescent="0.25">
      <c r="B337" s="181" t="s">
        <v>15</v>
      </c>
      <c r="C337" s="182"/>
      <c r="D337" s="182"/>
      <c r="E337" s="183"/>
      <c r="G337" s="184" t="s">
        <v>16</v>
      </c>
      <c r="H337" s="93"/>
      <c r="I337" s="93"/>
      <c r="J337" s="93"/>
      <c r="K337" s="94"/>
    </row>
    <row r="338" spans="2:11" x14ac:dyDescent="0.25">
      <c r="B338" s="185" t="b">
        <v>0</v>
      </c>
      <c r="C338" s="186" t="s">
        <v>17</v>
      </c>
      <c r="D338" s="186"/>
      <c r="E338" s="187"/>
      <c r="G338" s="175" t="s">
        <v>18</v>
      </c>
      <c r="H338" s="27" t="b">
        <v>0</v>
      </c>
      <c r="I338" s="188" t="s">
        <v>19</v>
      </c>
      <c r="J338" s="188"/>
      <c r="K338" s="189"/>
    </row>
    <row r="339" spans="2:11" x14ac:dyDescent="0.25">
      <c r="B339" s="167"/>
      <c r="C339" s="171"/>
      <c r="D339" s="171"/>
      <c r="E339" s="172"/>
      <c r="G339" s="175"/>
      <c r="H339" s="27" t="b">
        <v>0</v>
      </c>
      <c r="I339" s="190" t="s">
        <v>20</v>
      </c>
      <c r="J339" s="190"/>
      <c r="K339" s="191"/>
    </row>
    <row r="340" spans="2:11" ht="15" customHeight="1" x14ac:dyDescent="0.25">
      <c r="B340" s="167" t="b">
        <v>0</v>
      </c>
      <c r="C340" s="171" t="s">
        <v>121</v>
      </c>
      <c r="D340" s="171"/>
      <c r="E340" s="172"/>
      <c r="G340" s="175" t="s">
        <v>21</v>
      </c>
      <c r="H340" s="27" t="b">
        <v>0</v>
      </c>
      <c r="I340" s="177" t="s">
        <v>22</v>
      </c>
      <c r="J340" s="177"/>
      <c r="K340" s="178"/>
    </row>
    <row r="341" spans="2:11" x14ac:dyDescent="0.25">
      <c r="B341" s="167"/>
      <c r="C341" s="171"/>
      <c r="D341" s="171"/>
      <c r="E341" s="172"/>
      <c r="G341" s="175"/>
      <c r="H341" s="27" t="b">
        <v>0</v>
      </c>
      <c r="I341" s="177" t="s">
        <v>23</v>
      </c>
      <c r="J341" s="177"/>
      <c r="K341" s="178"/>
    </row>
    <row r="342" spans="2:11" x14ac:dyDescent="0.25">
      <c r="B342" s="167"/>
      <c r="C342" s="171"/>
      <c r="D342" s="171"/>
      <c r="E342" s="172"/>
      <c r="G342" s="175" t="s">
        <v>24</v>
      </c>
      <c r="H342" s="27" t="b">
        <v>0</v>
      </c>
      <c r="I342" s="177" t="s">
        <v>25</v>
      </c>
      <c r="J342" s="177"/>
      <c r="K342" s="178"/>
    </row>
    <row r="343" spans="2:11" x14ac:dyDescent="0.25">
      <c r="B343" s="167" t="b">
        <v>0</v>
      </c>
      <c r="C343" s="171" t="s">
        <v>26</v>
      </c>
      <c r="D343" s="171"/>
      <c r="E343" s="172"/>
      <c r="G343" s="175"/>
      <c r="H343" s="27" t="b">
        <v>0</v>
      </c>
      <c r="I343" s="177" t="s">
        <v>27</v>
      </c>
      <c r="J343" s="177"/>
      <c r="K343" s="178"/>
    </row>
    <row r="344" spans="2:11" x14ac:dyDescent="0.25">
      <c r="B344" s="167"/>
      <c r="C344" s="171"/>
      <c r="D344" s="171"/>
      <c r="E344" s="172"/>
      <c r="G344" s="175" t="s">
        <v>28</v>
      </c>
      <c r="H344" s="27" t="b">
        <v>0</v>
      </c>
      <c r="I344" s="177" t="s">
        <v>89</v>
      </c>
      <c r="J344" s="177"/>
      <c r="K344" s="178"/>
    </row>
    <row r="345" spans="2:11" x14ac:dyDescent="0.25">
      <c r="B345" s="167"/>
      <c r="C345" s="171"/>
      <c r="D345" s="171"/>
      <c r="E345" s="172"/>
      <c r="G345" s="175"/>
      <c r="H345" s="27" t="b">
        <v>0</v>
      </c>
      <c r="I345" s="177" t="s">
        <v>30</v>
      </c>
      <c r="J345" s="177"/>
      <c r="K345" s="178"/>
    </row>
    <row r="346" spans="2:11" x14ac:dyDescent="0.25">
      <c r="B346" s="167" t="b">
        <v>0</v>
      </c>
      <c r="C346" s="171" t="s">
        <v>31</v>
      </c>
      <c r="D346" s="171"/>
      <c r="E346" s="172"/>
      <c r="G346" s="175" t="s">
        <v>32</v>
      </c>
      <c r="H346" s="27" t="b">
        <v>0</v>
      </c>
      <c r="I346" s="177" t="s">
        <v>33</v>
      </c>
      <c r="J346" s="177"/>
      <c r="K346" s="178"/>
    </row>
    <row r="347" spans="2:11" x14ac:dyDescent="0.25">
      <c r="B347" s="168"/>
      <c r="C347" s="173"/>
      <c r="D347" s="173"/>
      <c r="E347" s="174"/>
      <c r="G347" s="176"/>
      <c r="H347" s="28" t="b">
        <v>0</v>
      </c>
      <c r="I347" s="179" t="s">
        <v>34</v>
      </c>
      <c r="J347" s="179"/>
      <c r="K347" s="180"/>
    </row>
    <row r="348" spans="2:11" s="39" customFormat="1" x14ac:dyDescent="0.25"/>
    <row r="349" spans="2:11" ht="15" customHeight="1" x14ac:dyDescent="0.25">
      <c r="B349" s="202" t="s">
        <v>98</v>
      </c>
      <c r="C349" s="203"/>
      <c r="D349" s="9" t="s">
        <v>73</v>
      </c>
      <c r="E349" s="13"/>
      <c r="G349" s="18" t="s">
        <v>41</v>
      </c>
      <c r="H349" s="145" t="s">
        <v>42</v>
      </c>
      <c r="I349" s="145"/>
      <c r="J349" s="33" t="s">
        <v>43</v>
      </c>
      <c r="K349" s="20" t="s">
        <v>44</v>
      </c>
    </row>
    <row r="350" spans="2:11" ht="15" customHeight="1" x14ac:dyDescent="0.25">
      <c r="B350" s="204"/>
      <c r="C350" s="205"/>
      <c r="D350" t="s">
        <v>74</v>
      </c>
      <c r="E350" s="14"/>
      <c r="G350" s="4" t="s">
        <v>45</v>
      </c>
      <c r="H350" s="111">
        <v>1000</v>
      </c>
      <c r="I350" s="111"/>
      <c r="J350" s="49"/>
      <c r="K350" s="5">
        <f t="shared" ref="K350:K360" si="18">H350-J350</f>
        <v>1000</v>
      </c>
    </row>
    <row r="351" spans="2:11" ht="15" customHeight="1" x14ac:dyDescent="0.25">
      <c r="B351" s="204"/>
      <c r="C351" s="205"/>
      <c r="D351" t="s">
        <v>75</v>
      </c>
      <c r="E351" s="14"/>
      <c r="G351" s="4" t="s">
        <v>46</v>
      </c>
      <c r="H351" s="111">
        <v>250</v>
      </c>
      <c r="I351" s="111"/>
      <c r="J351" s="49"/>
      <c r="K351" s="5">
        <f t="shared" si="18"/>
        <v>250</v>
      </c>
    </row>
    <row r="352" spans="2:11" ht="15" customHeight="1" x14ac:dyDescent="0.25">
      <c r="B352" s="204"/>
      <c r="C352" s="205"/>
      <c r="D352" s="1" t="s">
        <v>76</v>
      </c>
      <c r="E352" s="16"/>
      <c r="G352" s="4" t="s">
        <v>47</v>
      </c>
      <c r="H352" s="115">
        <f>60*E350*E355</f>
        <v>0</v>
      </c>
      <c r="I352" s="115"/>
      <c r="J352" s="49"/>
      <c r="K352" s="5">
        <f t="shared" si="18"/>
        <v>0</v>
      </c>
    </row>
    <row r="353" spans="2:11" ht="15" customHeight="1" x14ac:dyDescent="0.25">
      <c r="B353" s="204"/>
      <c r="C353" s="205"/>
      <c r="D353" s="1" t="s">
        <v>77</v>
      </c>
      <c r="E353" s="16"/>
      <c r="G353" s="4" t="s">
        <v>48</v>
      </c>
      <c r="H353" s="115">
        <f>500*E362</f>
        <v>0</v>
      </c>
      <c r="I353" s="115"/>
      <c r="J353" s="49"/>
      <c r="K353" s="5">
        <f t="shared" si="18"/>
        <v>0</v>
      </c>
    </row>
    <row r="354" spans="2:11" ht="15" customHeight="1" x14ac:dyDescent="0.25">
      <c r="B354" s="204"/>
      <c r="C354" s="205"/>
      <c r="D354" t="s">
        <v>78</v>
      </c>
      <c r="E354" s="11">
        <f>(_xlfn.DAYS(E353,E352))+1</f>
        <v>1</v>
      </c>
      <c r="G354" s="4" t="s">
        <v>49</v>
      </c>
      <c r="H354" s="115">
        <f>350*E350</f>
        <v>0</v>
      </c>
      <c r="I354" s="115"/>
      <c r="J354" s="49"/>
      <c r="K354" s="5">
        <f t="shared" si="18"/>
        <v>0</v>
      </c>
    </row>
    <row r="355" spans="2:11" ht="15" customHeight="1" x14ac:dyDescent="0.25">
      <c r="B355" s="206"/>
      <c r="C355" s="207"/>
      <c r="D355" s="7" t="s">
        <v>79</v>
      </c>
      <c r="E355" s="10">
        <f>_xlfn.DAYS(E353,E352)</f>
        <v>0</v>
      </c>
      <c r="G355" s="4" t="s">
        <v>50</v>
      </c>
      <c r="H355" s="123">
        <v>1000</v>
      </c>
      <c r="I355" s="123"/>
      <c r="J355" s="49"/>
      <c r="K355" s="5">
        <f t="shared" si="18"/>
        <v>1000</v>
      </c>
    </row>
    <row r="356" spans="2:11" ht="15" customHeight="1" x14ac:dyDescent="0.25">
      <c r="B356" s="39"/>
      <c r="C356" s="39"/>
      <c r="D356" s="40"/>
      <c r="E356" s="39"/>
      <c r="G356" s="4" t="s">
        <v>51</v>
      </c>
      <c r="H356" s="111">
        <v>1000</v>
      </c>
      <c r="I356" s="111"/>
      <c r="J356" s="49"/>
      <c r="K356" s="5">
        <f t="shared" si="18"/>
        <v>1000</v>
      </c>
    </row>
    <row r="357" spans="2:11" ht="15" customHeight="1" x14ac:dyDescent="0.25">
      <c r="B357" s="196" t="s">
        <v>80</v>
      </c>
      <c r="C357" s="197"/>
      <c r="D357" s="9" t="s">
        <v>81</v>
      </c>
      <c r="E357" s="13"/>
      <c r="G357" s="4" t="s">
        <v>52</v>
      </c>
      <c r="H357" s="111">
        <v>500</v>
      </c>
      <c r="I357" s="111"/>
      <c r="J357" s="49"/>
      <c r="K357" s="5">
        <f t="shared" si="18"/>
        <v>500</v>
      </c>
    </row>
    <row r="358" spans="2:11" ht="15" customHeight="1" x14ac:dyDescent="0.25">
      <c r="B358" s="198"/>
      <c r="C358" s="199"/>
      <c r="D358" t="s">
        <v>82</v>
      </c>
      <c r="E358" s="14"/>
      <c r="G358" s="4" t="s">
        <v>53</v>
      </c>
      <c r="H358" s="111">
        <v>500</v>
      </c>
      <c r="I358" s="111"/>
      <c r="J358" s="49"/>
      <c r="K358" s="5">
        <f t="shared" si="18"/>
        <v>500</v>
      </c>
    </row>
    <row r="359" spans="2:11" ht="15" customHeight="1" x14ac:dyDescent="0.25">
      <c r="B359" s="198"/>
      <c r="C359" s="199"/>
      <c r="D359" s="1" t="s">
        <v>83</v>
      </c>
      <c r="E359" s="14"/>
      <c r="G359" s="4" t="s">
        <v>54</v>
      </c>
      <c r="H359" s="111">
        <v>250</v>
      </c>
      <c r="I359" s="111"/>
      <c r="J359" s="49"/>
      <c r="K359" s="5">
        <f t="shared" si="18"/>
        <v>250</v>
      </c>
    </row>
    <row r="360" spans="2:11" ht="15" customHeight="1" x14ac:dyDescent="0.25">
      <c r="B360" s="200"/>
      <c r="C360" s="201"/>
      <c r="D360" s="7" t="s">
        <v>84</v>
      </c>
      <c r="E360" s="15"/>
      <c r="G360" s="4" t="s">
        <v>55</v>
      </c>
      <c r="H360" s="111">
        <v>250</v>
      </c>
      <c r="I360" s="111"/>
      <c r="J360" s="49"/>
      <c r="K360" s="5">
        <f t="shared" si="18"/>
        <v>250</v>
      </c>
    </row>
    <row r="361" spans="2:11" ht="15" customHeight="1" x14ac:dyDescent="0.25">
      <c r="B361" s="39"/>
      <c r="C361" s="39"/>
      <c r="D361" s="40"/>
      <c r="E361" s="39"/>
      <c r="G361" s="112" t="s">
        <v>56</v>
      </c>
      <c r="H361" s="113"/>
      <c r="I361" s="113"/>
      <c r="J361" s="113"/>
      <c r="K361" s="114"/>
    </row>
    <row r="362" spans="2:11" ht="15" customHeight="1" x14ac:dyDescent="0.25">
      <c r="B362" s="169" t="s">
        <v>85</v>
      </c>
      <c r="C362" s="170"/>
      <c r="D362" s="12" t="s">
        <v>86</v>
      </c>
      <c r="E362" s="17"/>
      <c r="G362" s="4" t="s">
        <v>57</v>
      </c>
      <c r="H362" s="115">
        <f>500*E351</f>
        <v>0</v>
      </c>
      <c r="I362" s="115"/>
      <c r="J362" s="49"/>
      <c r="K362" s="5">
        <f t="shared" ref="K362:K372" si="19">H362-J362</f>
        <v>0</v>
      </c>
    </row>
    <row r="363" spans="2:11" ht="15" customHeight="1" x14ac:dyDescent="0.25">
      <c r="B363" s="39"/>
      <c r="C363" s="39"/>
      <c r="D363" s="40"/>
      <c r="E363" s="39"/>
      <c r="G363" s="4" t="s">
        <v>58</v>
      </c>
      <c r="H363" s="115">
        <f>60*E354*E358</f>
        <v>0</v>
      </c>
      <c r="I363" s="115"/>
      <c r="J363" s="49"/>
      <c r="K363" s="5">
        <f t="shared" si="19"/>
        <v>0</v>
      </c>
    </row>
    <row r="364" spans="2:11" ht="15" customHeight="1" x14ac:dyDescent="0.25">
      <c r="B364" s="132" t="s">
        <v>87</v>
      </c>
      <c r="C364" s="133"/>
      <c r="D364" s="146" t="s">
        <v>88</v>
      </c>
      <c r="E364" s="147"/>
      <c r="G364" s="4" t="s">
        <v>59</v>
      </c>
      <c r="H364" s="115">
        <f>75*E354*E358</f>
        <v>0</v>
      </c>
      <c r="I364" s="115"/>
      <c r="J364" s="49"/>
      <c r="K364" s="5">
        <f t="shared" si="19"/>
        <v>0</v>
      </c>
    </row>
    <row r="365" spans="2:11" ht="15" customHeight="1" x14ac:dyDescent="0.25">
      <c r="B365" s="134"/>
      <c r="C365" s="135"/>
      <c r="D365" s="148"/>
      <c r="E365" s="149"/>
      <c r="G365" s="4" t="s">
        <v>61</v>
      </c>
      <c r="H365" s="115">
        <f>100*E354*E358</f>
        <v>0</v>
      </c>
      <c r="I365" s="115"/>
      <c r="J365" s="49"/>
      <c r="K365" s="5">
        <f t="shared" si="19"/>
        <v>0</v>
      </c>
    </row>
    <row r="366" spans="2:11" ht="15" customHeight="1" x14ac:dyDescent="0.25">
      <c r="B366" s="134"/>
      <c r="C366" s="135"/>
      <c r="D366" s="148"/>
      <c r="E366" s="149"/>
      <c r="G366" s="4" t="s">
        <v>62</v>
      </c>
      <c r="H366" s="111">
        <v>1500</v>
      </c>
      <c r="I366" s="111"/>
      <c r="J366" s="49"/>
      <c r="K366" s="5">
        <f t="shared" si="19"/>
        <v>1500</v>
      </c>
    </row>
    <row r="367" spans="2:11" ht="15" customHeight="1" x14ac:dyDescent="0.25">
      <c r="B367" s="134"/>
      <c r="C367" s="135"/>
      <c r="D367" s="192"/>
      <c r="E367" s="193"/>
      <c r="G367" s="4" t="s">
        <v>63</v>
      </c>
      <c r="H367" s="115">
        <f>100*E351</f>
        <v>0</v>
      </c>
      <c r="I367" s="115"/>
      <c r="J367" s="49"/>
      <c r="K367" s="5">
        <f t="shared" si="19"/>
        <v>0</v>
      </c>
    </row>
    <row r="368" spans="2:11" ht="15" customHeight="1" x14ac:dyDescent="0.25">
      <c r="B368" s="134"/>
      <c r="C368" s="135"/>
      <c r="D368" s="192"/>
      <c r="E368" s="193"/>
      <c r="G368" s="4" t="s">
        <v>64</v>
      </c>
      <c r="H368" s="115">
        <f>10*E354*(E357+E358)</f>
        <v>0</v>
      </c>
      <c r="I368" s="115"/>
      <c r="J368" s="49"/>
      <c r="K368" s="5">
        <f t="shared" si="19"/>
        <v>0</v>
      </c>
    </row>
    <row r="369" spans="2:11" ht="15" customHeight="1" x14ac:dyDescent="0.25">
      <c r="B369" s="134"/>
      <c r="C369" s="135"/>
      <c r="D369" s="192"/>
      <c r="E369" s="193"/>
      <c r="G369" s="4" t="s">
        <v>65</v>
      </c>
      <c r="H369" s="111">
        <v>75</v>
      </c>
      <c r="I369" s="111"/>
      <c r="J369" s="49"/>
      <c r="K369" s="5">
        <f t="shared" si="19"/>
        <v>75</v>
      </c>
    </row>
    <row r="370" spans="2:11" ht="15" customHeight="1" x14ac:dyDescent="0.25">
      <c r="B370" s="134"/>
      <c r="C370" s="135"/>
      <c r="D370" s="192"/>
      <c r="E370" s="193"/>
      <c r="G370" s="4" t="s">
        <v>66</v>
      </c>
      <c r="H370" s="111">
        <v>300</v>
      </c>
      <c r="I370" s="111"/>
      <c r="J370" s="49"/>
      <c r="K370" s="5">
        <f t="shared" si="19"/>
        <v>300</v>
      </c>
    </row>
    <row r="371" spans="2:11" ht="15" customHeight="1" x14ac:dyDescent="0.25">
      <c r="B371" s="134"/>
      <c r="C371" s="135"/>
      <c r="D371" s="192"/>
      <c r="E371" s="193"/>
      <c r="G371" s="4" t="s">
        <v>67</v>
      </c>
      <c r="H371" s="115">
        <f>0.655*E360*E357</f>
        <v>0</v>
      </c>
      <c r="I371" s="115"/>
      <c r="J371" s="49"/>
      <c r="K371" s="5">
        <f t="shared" si="19"/>
        <v>0</v>
      </c>
    </row>
    <row r="372" spans="2:11" ht="15" customHeight="1" x14ac:dyDescent="0.25">
      <c r="B372" s="134"/>
      <c r="C372" s="135"/>
      <c r="D372" s="192"/>
      <c r="E372" s="193"/>
      <c r="G372" s="4" t="s">
        <v>68</v>
      </c>
      <c r="H372" s="116">
        <f>0.34*E360*E359</f>
        <v>0</v>
      </c>
      <c r="I372" s="116"/>
      <c r="J372" s="49"/>
      <c r="K372" s="5">
        <f t="shared" si="19"/>
        <v>0</v>
      </c>
    </row>
    <row r="373" spans="2:11" ht="15" customHeight="1" x14ac:dyDescent="0.25">
      <c r="B373" s="136"/>
      <c r="C373" s="137"/>
      <c r="D373" s="194"/>
      <c r="E373" s="195"/>
      <c r="G373" s="47" t="s">
        <v>69</v>
      </c>
      <c r="H373" s="138">
        <f>SUM(J350:J360,J362:J372)</f>
        <v>0</v>
      </c>
      <c r="I373" s="138"/>
      <c r="J373" s="138"/>
      <c r="K373" s="139"/>
    </row>
    <row r="374" spans="2:11" ht="15" customHeight="1" x14ac:dyDescent="0.25">
      <c r="B374" s="39"/>
      <c r="C374" s="39"/>
      <c r="D374" s="39"/>
      <c r="E374" s="39"/>
      <c r="G374" s="39"/>
      <c r="H374" s="39"/>
      <c r="I374" s="39"/>
      <c r="J374" s="40"/>
      <c r="K374" s="39"/>
    </row>
    <row r="375" spans="2:11" ht="15" customHeight="1" x14ac:dyDescent="0.25">
      <c r="B375" s="181" t="s">
        <v>15</v>
      </c>
      <c r="C375" s="182"/>
      <c r="D375" s="182"/>
      <c r="E375" s="183"/>
      <c r="G375" s="184" t="s">
        <v>16</v>
      </c>
      <c r="H375" s="93"/>
      <c r="I375" s="93"/>
      <c r="J375" s="93"/>
      <c r="K375" s="94"/>
    </row>
    <row r="376" spans="2:11" x14ac:dyDescent="0.25">
      <c r="B376" s="185" t="b">
        <v>0</v>
      </c>
      <c r="C376" s="186" t="s">
        <v>17</v>
      </c>
      <c r="D376" s="186"/>
      <c r="E376" s="187"/>
      <c r="G376" s="175" t="s">
        <v>18</v>
      </c>
      <c r="H376" s="27" t="b">
        <v>0</v>
      </c>
      <c r="I376" s="188" t="s">
        <v>19</v>
      </c>
      <c r="J376" s="188"/>
      <c r="K376" s="189"/>
    </row>
    <row r="377" spans="2:11" ht="15" customHeight="1" x14ac:dyDescent="0.25">
      <c r="B377" s="167"/>
      <c r="C377" s="171"/>
      <c r="D377" s="171"/>
      <c r="E377" s="172"/>
      <c r="G377" s="175"/>
      <c r="H377" s="27" t="b">
        <v>0</v>
      </c>
      <c r="I377" s="190" t="s">
        <v>20</v>
      </c>
      <c r="J377" s="190"/>
      <c r="K377" s="191"/>
    </row>
    <row r="378" spans="2:11" ht="15" customHeight="1" x14ac:dyDescent="0.25">
      <c r="B378" s="167" t="b">
        <v>0</v>
      </c>
      <c r="C378" s="171" t="s">
        <v>121</v>
      </c>
      <c r="D378" s="171"/>
      <c r="E378" s="172"/>
      <c r="G378" s="175" t="s">
        <v>21</v>
      </c>
      <c r="H378" s="27" t="b">
        <v>0</v>
      </c>
      <c r="I378" s="177" t="s">
        <v>22</v>
      </c>
      <c r="J378" s="177"/>
      <c r="K378" s="178"/>
    </row>
    <row r="379" spans="2:11" ht="15" customHeight="1" x14ac:dyDescent="0.25">
      <c r="B379" s="167"/>
      <c r="C379" s="171"/>
      <c r="D379" s="171"/>
      <c r="E379" s="172"/>
      <c r="G379" s="175"/>
      <c r="H379" s="27" t="b">
        <v>0</v>
      </c>
      <c r="I379" s="177" t="s">
        <v>23</v>
      </c>
      <c r="J379" s="177"/>
      <c r="K379" s="178"/>
    </row>
    <row r="380" spans="2:11" ht="15" customHeight="1" x14ac:dyDescent="0.25">
      <c r="B380" s="167"/>
      <c r="C380" s="171"/>
      <c r="D380" s="171"/>
      <c r="E380" s="172"/>
      <c r="G380" s="175" t="s">
        <v>24</v>
      </c>
      <c r="H380" s="27" t="b">
        <v>0</v>
      </c>
      <c r="I380" s="177" t="s">
        <v>25</v>
      </c>
      <c r="J380" s="177"/>
      <c r="K380" s="178"/>
    </row>
    <row r="381" spans="2:11" x14ac:dyDescent="0.25">
      <c r="B381" s="167" t="b">
        <v>0</v>
      </c>
      <c r="C381" s="171" t="s">
        <v>26</v>
      </c>
      <c r="D381" s="171"/>
      <c r="E381" s="172"/>
      <c r="G381" s="175"/>
      <c r="H381" s="27" t="b">
        <v>0</v>
      </c>
      <c r="I381" s="177" t="s">
        <v>27</v>
      </c>
      <c r="J381" s="177"/>
      <c r="K381" s="178"/>
    </row>
    <row r="382" spans="2:11" ht="15" customHeight="1" x14ac:dyDescent="0.25">
      <c r="B382" s="167"/>
      <c r="C382" s="171"/>
      <c r="D382" s="171"/>
      <c r="E382" s="172"/>
      <c r="G382" s="175" t="s">
        <v>28</v>
      </c>
      <c r="H382" s="27" t="b">
        <v>0</v>
      </c>
      <c r="I382" s="177" t="s">
        <v>89</v>
      </c>
      <c r="J382" s="177"/>
      <c r="K382" s="178"/>
    </row>
    <row r="383" spans="2:11" x14ac:dyDescent="0.25">
      <c r="B383" s="167"/>
      <c r="C383" s="171"/>
      <c r="D383" s="171"/>
      <c r="E383" s="172"/>
      <c r="G383" s="175"/>
      <c r="H383" s="27" t="b">
        <v>0</v>
      </c>
      <c r="I383" s="177" t="s">
        <v>30</v>
      </c>
      <c r="J383" s="177"/>
      <c r="K383" s="178"/>
    </row>
    <row r="384" spans="2:11" ht="15" customHeight="1" x14ac:dyDescent="0.25">
      <c r="B384" s="167" t="b">
        <v>0</v>
      </c>
      <c r="C384" s="171" t="s">
        <v>31</v>
      </c>
      <c r="D384" s="171"/>
      <c r="E384" s="172"/>
      <c r="G384" s="175" t="s">
        <v>32</v>
      </c>
      <c r="H384" s="27" t="b">
        <v>0</v>
      </c>
      <c r="I384" s="177" t="s">
        <v>33</v>
      </c>
      <c r="J384" s="177"/>
      <c r="K384" s="178"/>
    </row>
    <row r="385" spans="2:11" ht="15" customHeight="1" x14ac:dyDescent="0.25">
      <c r="B385" s="168"/>
      <c r="C385" s="173"/>
      <c r="D385" s="173"/>
      <c r="E385" s="174"/>
      <c r="G385" s="176"/>
      <c r="H385" s="28" t="b">
        <v>0</v>
      </c>
      <c r="I385" s="179" t="s">
        <v>34</v>
      </c>
      <c r="J385" s="179"/>
      <c r="K385" s="180"/>
    </row>
    <row r="386" spans="2:11" s="39" customFormat="1" ht="15" customHeight="1" x14ac:dyDescent="0.25"/>
  </sheetData>
  <sheetProtection sheet="1" objects="1" scenarios="1"/>
  <protectedRanges>
    <protectedRange sqref="E7:E11 E15:E18 E20 J20:J30 B34:B43 H34:H43 J8:J18 E24:E29 D25:D29 E45:E49 E53:E56 E58 J58:J68 B72:B81 H72:H81 J46:J56 E62:E67 D63:D67 E83:E87 E91:E94 E96 J96:J106 B110:B120 H110:H120 J84:J94 E100:E105 D101:D105 E121:E125 E129:E132 E134 J134:J144 B148:B157 H148:H157 J122:J132 E138:E143 D139:D143 E159:E163 E167:E170 E172 J172:J182 B186:B195 H186:H195 J160:J170 E176:E181 D177:D181 E197:E201 E205:E208 E210 J210:J220 B224:B233 H224:H233 J198:J208 E214:E219 D215:D219 E235:E239 E243:E246 E248 J248:J258 B262:B271 H262:H271 J236:J246 E252:E257 D253:D257 E273:E277 E281:E284 E286 J286:J296 B300:B309 H300:H309 J274:J284 E290:E295 D291:D295 E311:E315 E319:E322 E324 J324:J334 B338:B347 H338:H347 J312:J322 E328:E333 D329:D333 E349:E353 E357:E360 E362 J362:J372 B376:B385 H376:H385 J350:J360 E366:E371 D367:D371" name="Event 1"/>
    <protectedRange sqref="E82 J82" name="Event 3"/>
    <protectedRange sqref="J158" name="Event 5"/>
    <protectedRange sqref="J196" name="Event 6"/>
    <protectedRange sqref="E234 J234" name="Event 7"/>
    <protectedRange sqref="E272 J272" name="Event 8"/>
    <protectedRange sqref="E310 J310" name="Event 9"/>
    <protectedRange sqref="J348 H386 B386" name="Event 10"/>
  </protectedRanges>
  <customSheetViews>
    <customSheetView guid="{D0FA48E2-894F-44A5-BF2F-B5670C9CACDC}" showPageBreaks="1" topLeftCell="A344">
      <selection activeCell="B1" sqref="B1:K365"/>
      <pageMargins left="0" right="0" top="0" bottom="0" header="0" footer="0"/>
      <pageSetup orientation="portrait" r:id="rId1"/>
    </customSheetView>
  </customSheetViews>
  <mergeCells count="563">
    <mergeCell ref="B384:B385"/>
    <mergeCell ref="C384:E385"/>
    <mergeCell ref="G384:G385"/>
    <mergeCell ref="I384:K384"/>
    <mergeCell ref="I385:K385"/>
    <mergeCell ref="B349:C355"/>
    <mergeCell ref="H355:I355"/>
    <mergeCell ref="H356:I356"/>
    <mergeCell ref="B357:C360"/>
    <mergeCell ref="H357:I357"/>
    <mergeCell ref="H358:I358"/>
    <mergeCell ref="H359:I359"/>
    <mergeCell ref="H360:I360"/>
    <mergeCell ref="H373:K373"/>
    <mergeCell ref="B375:E375"/>
    <mergeCell ref="G375:K375"/>
    <mergeCell ref="B376:B377"/>
    <mergeCell ref="C376:E377"/>
    <mergeCell ref="G376:G377"/>
    <mergeCell ref="I376:K376"/>
    <mergeCell ref="I377:K377"/>
    <mergeCell ref="B378:B380"/>
    <mergeCell ref="C378:E380"/>
    <mergeCell ref="G378:G379"/>
    <mergeCell ref="H371:I371"/>
    <mergeCell ref="H372:I372"/>
    <mergeCell ref="H363:I363"/>
    <mergeCell ref="I378:K378"/>
    <mergeCell ref="I379:K379"/>
    <mergeCell ref="G380:G381"/>
    <mergeCell ref="I380:K380"/>
    <mergeCell ref="B381:B383"/>
    <mergeCell ref="C381:E383"/>
    <mergeCell ref="I381:K381"/>
    <mergeCell ref="G382:G383"/>
    <mergeCell ref="I382:K382"/>
    <mergeCell ref="I383:K383"/>
    <mergeCell ref="B364:C373"/>
    <mergeCell ref="D364:E366"/>
    <mergeCell ref="H364:I364"/>
    <mergeCell ref="H365:I365"/>
    <mergeCell ref="H366:I366"/>
    <mergeCell ref="D367:E373"/>
    <mergeCell ref="H367:I367"/>
    <mergeCell ref="H368:I368"/>
    <mergeCell ref="H369:I369"/>
    <mergeCell ref="H370:I370"/>
    <mergeCell ref="G323:K323"/>
    <mergeCell ref="B324:C324"/>
    <mergeCell ref="H324:I324"/>
    <mergeCell ref="H325:I325"/>
    <mergeCell ref="B326:C335"/>
    <mergeCell ref="D326:E328"/>
    <mergeCell ref="H326:I326"/>
    <mergeCell ref="H327:I327"/>
    <mergeCell ref="H328:I328"/>
    <mergeCell ref="D329:E335"/>
    <mergeCell ref="H329:I329"/>
    <mergeCell ref="H330:I330"/>
    <mergeCell ref="H331:I331"/>
    <mergeCell ref="H332:I332"/>
    <mergeCell ref="H335:K335"/>
    <mergeCell ref="H333:I333"/>
    <mergeCell ref="H334:I334"/>
    <mergeCell ref="C308:E309"/>
    <mergeCell ref="G308:G309"/>
    <mergeCell ref="I308:K308"/>
    <mergeCell ref="I309:K309"/>
    <mergeCell ref="B311:C317"/>
    <mergeCell ref="B319:C322"/>
    <mergeCell ref="H319:I319"/>
    <mergeCell ref="H320:I320"/>
    <mergeCell ref="H321:I321"/>
    <mergeCell ref="H322:I322"/>
    <mergeCell ref="H311:I311"/>
    <mergeCell ref="H312:I312"/>
    <mergeCell ref="H313:I313"/>
    <mergeCell ref="H314:I314"/>
    <mergeCell ref="H315:I315"/>
    <mergeCell ref="H316:I316"/>
    <mergeCell ref="H317:I317"/>
    <mergeCell ref="H318:I318"/>
    <mergeCell ref="B308:B309"/>
    <mergeCell ref="B273:C279"/>
    <mergeCell ref="B281:C284"/>
    <mergeCell ref="H283:I283"/>
    <mergeCell ref="H284:I284"/>
    <mergeCell ref="H286:I286"/>
    <mergeCell ref="H287:I287"/>
    <mergeCell ref="B288:C297"/>
    <mergeCell ref="D288:E290"/>
    <mergeCell ref="H288:I288"/>
    <mergeCell ref="H289:I289"/>
    <mergeCell ref="H290:I290"/>
    <mergeCell ref="D291:E297"/>
    <mergeCell ref="H291:I291"/>
    <mergeCell ref="H292:I292"/>
    <mergeCell ref="H293:I293"/>
    <mergeCell ref="H294:I294"/>
    <mergeCell ref="H295:I295"/>
    <mergeCell ref="H296:I296"/>
    <mergeCell ref="H297:K297"/>
    <mergeCell ref="B286:C286"/>
    <mergeCell ref="C267:E269"/>
    <mergeCell ref="I267:K267"/>
    <mergeCell ref="G268:G269"/>
    <mergeCell ref="I268:K268"/>
    <mergeCell ref="I269:K269"/>
    <mergeCell ref="B270:B271"/>
    <mergeCell ref="C270:E271"/>
    <mergeCell ref="G270:G271"/>
    <mergeCell ref="I270:K270"/>
    <mergeCell ref="I271:K271"/>
    <mergeCell ref="B232:B233"/>
    <mergeCell ref="C232:E233"/>
    <mergeCell ref="G232:G233"/>
    <mergeCell ref="I232:K232"/>
    <mergeCell ref="I233:K233"/>
    <mergeCell ref="H235:I235"/>
    <mergeCell ref="B243:C246"/>
    <mergeCell ref="G247:K247"/>
    <mergeCell ref="B248:C248"/>
    <mergeCell ref="H248:I248"/>
    <mergeCell ref="H236:I236"/>
    <mergeCell ref="H237:I237"/>
    <mergeCell ref="H238:I238"/>
    <mergeCell ref="H239:I239"/>
    <mergeCell ref="H240:I240"/>
    <mergeCell ref="H241:I241"/>
    <mergeCell ref="H242:I242"/>
    <mergeCell ref="H243:I243"/>
    <mergeCell ref="H244:I244"/>
    <mergeCell ref="H245:I245"/>
    <mergeCell ref="H246:I246"/>
    <mergeCell ref="B235:C241"/>
    <mergeCell ref="H221:K221"/>
    <mergeCell ref="G228:G229"/>
    <mergeCell ref="I228:K228"/>
    <mergeCell ref="B229:B231"/>
    <mergeCell ref="C229:E231"/>
    <mergeCell ref="I229:K229"/>
    <mergeCell ref="G230:G231"/>
    <mergeCell ref="I230:K230"/>
    <mergeCell ref="I231:K231"/>
    <mergeCell ref="B224:B225"/>
    <mergeCell ref="C224:E225"/>
    <mergeCell ref="G224:G225"/>
    <mergeCell ref="I224:K224"/>
    <mergeCell ref="I225:K225"/>
    <mergeCell ref="B226:B228"/>
    <mergeCell ref="C226:E228"/>
    <mergeCell ref="G226:G227"/>
    <mergeCell ref="I226:K226"/>
    <mergeCell ref="I227:K227"/>
    <mergeCell ref="B197:C203"/>
    <mergeCell ref="H199:I199"/>
    <mergeCell ref="H200:I200"/>
    <mergeCell ref="H201:I201"/>
    <mergeCell ref="H202:I202"/>
    <mergeCell ref="H203:I203"/>
    <mergeCell ref="H197:I197"/>
    <mergeCell ref="H198:I198"/>
    <mergeCell ref="B194:B195"/>
    <mergeCell ref="C194:E195"/>
    <mergeCell ref="H178:I178"/>
    <mergeCell ref="H179:I179"/>
    <mergeCell ref="H180:I180"/>
    <mergeCell ref="H181:I181"/>
    <mergeCell ref="H182:I182"/>
    <mergeCell ref="H183:K183"/>
    <mergeCell ref="G194:G195"/>
    <mergeCell ref="I194:K194"/>
    <mergeCell ref="I195:K195"/>
    <mergeCell ref="B129:C132"/>
    <mergeCell ref="G133:K133"/>
    <mergeCell ref="B134:C134"/>
    <mergeCell ref="B136:C145"/>
    <mergeCell ref="D136:E138"/>
    <mergeCell ref="D139:E145"/>
    <mergeCell ref="H139:I139"/>
    <mergeCell ref="H140:I140"/>
    <mergeCell ref="H141:I141"/>
    <mergeCell ref="H142:I142"/>
    <mergeCell ref="H143:I143"/>
    <mergeCell ref="H144:I144"/>
    <mergeCell ref="H145:K145"/>
    <mergeCell ref="H129:I129"/>
    <mergeCell ref="H130:I130"/>
    <mergeCell ref="H131:I131"/>
    <mergeCell ref="H132:I132"/>
    <mergeCell ref="H134:I134"/>
    <mergeCell ref="H135:I135"/>
    <mergeCell ref="H136:I136"/>
    <mergeCell ref="B71:E71"/>
    <mergeCell ref="G71:K71"/>
    <mergeCell ref="B72:B73"/>
    <mergeCell ref="C72:E73"/>
    <mergeCell ref="H69:K69"/>
    <mergeCell ref="H66:I66"/>
    <mergeCell ref="B96:C96"/>
    <mergeCell ref="B98:C107"/>
    <mergeCell ref="D98:E100"/>
    <mergeCell ref="D101:E107"/>
    <mergeCell ref="H102:I102"/>
    <mergeCell ref="B74:B76"/>
    <mergeCell ref="C74:E76"/>
    <mergeCell ref="B77:B79"/>
    <mergeCell ref="C77:E79"/>
    <mergeCell ref="H88:I88"/>
    <mergeCell ref="H89:I89"/>
    <mergeCell ref="H90:I90"/>
    <mergeCell ref="H92:I92"/>
    <mergeCell ref="H83:I83"/>
    <mergeCell ref="H84:I84"/>
    <mergeCell ref="H85:I85"/>
    <mergeCell ref="H86:I86"/>
    <mergeCell ref="H87:I87"/>
    <mergeCell ref="C39:E41"/>
    <mergeCell ref="B39:B41"/>
    <mergeCell ref="B42:B43"/>
    <mergeCell ref="C42:E43"/>
    <mergeCell ref="B36:B38"/>
    <mergeCell ref="B34:B35"/>
    <mergeCell ref="C34:E35"/>
    <mergeCell ref="C36:E38"/>
    <mergeCell ref="B22:C31"/>
    <mergeCell ref="D22:E24"/>
    <mergeCell ref="D25:E31"/>
    <mergeCell ref="H28:I28"/>
    <mergeCell ref="H22:I22"/>
    <mergeCell ref="B20:C20"/>
    <mergeCell ref="B15:C18"/>
    <mergeCell ref="B7:C13"/>
    <mergeCell ref="B33:E33"/>
    <mergeCell ref="H17:I17"/>
    <mergeCell ref="H18:I18"/>
    <mergeCell ref="H29:I29"/>
    <mergeCell ref="H30:I30"/>
    <mergeCell ref="H31:K31"/>
    <mergeCell ref="G42:G43"/>
    <mergeCell ref="I34:K34"/>
    <mergeCell ref="I35:K35"/>
    <mergeCell ref="I36:K36"/>
    <mergeCell ref="I43:K43"/>
    <mergeCell ref="I40:K40"/>
    <mergeCell ref="I41:K41"/>
    <mergeCell ref="G33:K33"/>
    <mergeCell ref="G34:G35"/>
    <mergeCell ref="G36:G37"/>
    <mergeCell ref="G38:G39"/>
    <mergeCell ref="G40:G41"/>
    <mergeCell ref="I42:K42"/>
    <mergeCell ref="B1:E2"/>
    <mergeCell ref="B3:E5"/>
    <mergeCell ref="I37:K37"/>
    <mergeCell ref="I38:K38"/>
    <mergeCell ref="I39:K39"/>
    <mergeCell ref="H11:I11"/>
    <mergeCell ref="H12:I12"/>
    <mergeCell ref="H13:I13"/>
    <mergeCell ref="H14:I14"/>
    <mergeCell ref="H15:I15"/>
    <mergeCell ref="G1:K2"/>
    <mergeCell ref="G3:K5"/>
    <mergeCell ref="H8:I8"/>
    <mergeCell ref="H9:I9"/>
    <mergeCell ref="H10:I10"/>
    <mergeCell ref="H7:I7"/>
    <mergeCell ref="H16:I16"/>
    <mergeCell ref="H20:I20"/>
    <mergeCell ref="H21:I21"/>
    <mergeCell ref="H23:I23"/>
    <mergeCell ref="H24:I24"/>
    <mergeCell ref="H25:I25"/>
    <mergeCell ref="H26:I26"/>
    <mergeCell ref="H27:I27"/>
    <mergeCell ref="H52:I52"/>
    <mergeCell ref="B53:C56"/>
    <mergeCell ref="H53:I53"/>
    <mergeCell ref="H54:I54"/>
    <mergeCell ref="H56:I56"/>
    <mergeCell ref="B45:C51"/>
    <mergeCell ref="H45:I45"/>
    <mergeCell ref="H46:I46"/>
    <mergeCell ref="H47:I47"/>
    <mergeCell ref="H48:I48"/>
    <mergeCell ref="H49:I49"/>
    <mergeCell ref="H50:I50"/>
    <mergeCell ref="H51:I51"/>
    <mergeCell ref="H55:I55"/>
    <mergeCell ref="B58:C58"/>
    <mergeCell ref="H58:I58"/>
    <mergeCell ref="H59:I59"/>
    <mergeCell ref="H60:I60"/>
    <mergeCell ref="H61:I61"/>
    <mergeCell ref="H62:I62"/>
    <mergeCell ref="H63:I63"/>
    <mergeCell ref="H64:I64"/>
    <mergeCell ref="H65:I65"/>
    <mergeCell ref="B60:C69"/>
    <mergeCell ref="D60:E62"/>
    <mergeCell ref="D63:E69"/>
    <mergeCell ref="H67:I67"/>
    <mergeCell ref="H68:I68"/>
    <mergeCell ref="G57:K57"/>
    <mergeCell ref="G78:G79"/>
    <mergeCell ref="I78:K78"/>
    <mergeCell ref="I79:K79"/>
    <mergeCell ref="G72:G73"/>
    <mergeCell ref="I72:K72"/>
    <mergeCell ref="I73:K73"/>
    <mergeCell ref="G74:G75"/>
    <mergeCell ref="I74:K74"/>
    <mergeCell ref="I75:K75"/>
    <mergeCell ref="G76:G77"/>
    <mergeCell ref="I76:K76"/>
    <mergeCell ref="I77:K77"/>
    <mergeCell ref="B115:B117"/>
    <mergeCell ref="C115:E117"/>
    <mergeCell ref="B80:B81"/>
    <mergeCell ref="C80:E81"/>
    <mergeCell ref="G80:G81"/>
    <mergeCell ref="I80:K80"/>
    <mergeCell ref="I81:K81"/>
    <mergeCell ref="H91:I91"/>
    <mergeCell ref="B83:C89"/>
    <mergeCell ref="B91:C94"/>
    <mergeCell ref="G95:K95"/>
    <mergeCell ref="H93:I93"/>
    <mergeCell ref="H94:I94"/>
    <mergeCell ref="B109:E109"/>
    <mergeCell ref="G109:K109"/>
    <mergeCell ref="B110:B111"/>
    <mergeCell ref="C110:E111"/>
    <mergeCell ref="B112:B114"/>
    <mergeCell ref="C112:E114"/>
    <mergeCell ref="H107:K107"/>
    <mergeCell ref="H103:I103"/>
    <mergeCell ref="H104:I104"/>
    <mergeCell ref="H105:I105"/>
    <mergeCell ref="H106:I106"/>
    <mergeCell ref="H123:I123"/>
    <mergeCell ref="G116:G117"/>
    <mergeCell ref="I116:K116"/>
    <mergeCell ref="I117:K117"/>
    <mergeCell ref="G118:G119"/>
    <mergeCell ref="I118:K118"/>
    <mergeCell ref="I119:K119"/>
    <mergeCell ref="H96:I96"/>
    <mergeCell ref="H97:I97"/>
    <mergeCell ref="H98:I98"/>
    <mergeCell ref="H99:I99"/>
    <mergeCell ref="H100:I100"/>
    <mergeCell ref="H101:I101"/>
    <mergeCell ref="I113:K113"/>
    <mergeCell ref="G114:G115"/>
    <mergeCell ref="I114:K114"/>
    <mergeCell ref="I115:K115"/>
    <mergeCell ref="G110:G111"/>
    <mergeCell ref="I110:K110"/>
    <mergeCell ref="I111:K111"/>
    <mergeCell ref="G112:G113"/>
    <mergeCell ref="I112:K112"/>
    <mergeCell ref="B118:B119"/>
    <mergeCell ref="C118:E119"/>
    <mergeCell ref="B121:C127"/>
    <mergeCell ref="H127:I127"/>
    <mergeCell ref="H137:I137"/>
    <mergeCell ref="H138:I138"/>
    <mergeCell ref="G150:G151"/>
    <mergeCell ref="I150:K150"/>
    <mergeCell ref="I151:K151"/>
    <mergeCell ref="G148:G149"/>
    <mergeCell ref="I148:K148"/>
    <mergeCell ref="I149:K149"/>
    <mergeCell ref="B147:E147"/>
    <mergeCell ref="G147:K147"/>
    <mergeCell ref="B148:B149"/>
    <mergeCell ref="C148:E149"/>
    <mergeCell ref="B150:B152"/>
    <mergeCell ref="C150:E152"/>
    <mergeCell ref="H124:I124"/>
    <mergeCell ref="H125:I125"/>
    <mergeCell ref="H126:I126"/>
    <mergeCell ref="H128:I128"/>
    <mergeCell ref="H121:I121"/>
    <mergeCell ref="H122:I122"/>
    <mergeCell ref="H159:I159"/>
    <mergeCell ref="G152:G153"/>
    <mergeCell ref="I152:K152"/>
    <mergeCell ref="B153:B155"/>
    <mergeCell ref="C153:E155"/>
    <mergeCell ref="I153:K153"/>
    <mergeCell ref="G154:G155"/>
    <mergeCell ref="I154:K154"/>
    <mergeCell ref="I155:K155"/>
    <mergeCell ref="B156:B157"/>
    <mergeCell ref="C156:E157"/>
    <mergeCell ref="G156:G157"/>
    <mergeCell ref="I156:K156"/>
    <mergeCell ref="I157:K157"/>
    <mergeCell ref="B159:C165"/>
    <mergeCell ref="H163:I163"/>
    <mergeCell ref="H160:I160"/>
    <mergeCell ref="H161:I161"/>
    <mergeCell ref="H162:I162"/>
    <mergeCell ref="H164:I164"/>
    <mergeCell ref="H165:I165"/>
    <mergeCell ref="H166:I166"/>
    <mergeCell ref="H167:I167"/>
    <mergeCell ref="H168:I168"/>
    <mergeCell ref="H169:I169"/>
    <mergeCell ref="H170:I170"/>
    <mergeCell ref="H172:I172"/>
    <mergeCell ref="H173:I173"/>
    <mergeCell ref="H174:I174"/>
    <mergeCell ref="B186:B187"/>
    <mergeCell ref="C186:E187"/>
    <mergeCell ref="G186:G187"/>
    <mergeCell ref="I186:K186"/>
    <mergeCell ref="I187:K187"/>
    <mergeCell ref="B185:E185"/>
    <mergeCell ref="G185:K185"/>
    <mergeCell ref="B167:C170"/>
    <mergeCell ref="G171:K171"/>
    <mergeCell ref="B172:C172"/>
    <mergeCell ref="B174:C183"/>
    <mergeCell ref="D174:E176"/>
    <mergeCell ref="H175:I175"/>
    <mergeCell ref="H176:I176"/>
    <mergeCell ref="D177:E183"/>
    <mergeCell ref="H177:I177"/>
    <mergeCell ref="B188:B190"/>
    <mergeCell ref="C188:E190"/>
    <mergeCell ref="G188:G189"/>
    <mergeCell ref="I188:K188"/>
    <mergeCell ref="I189:K189"/>
    <mergeCell ref="G190:G191"/>
    <mergeCell ref="I190:K190"/>
    <mergeCell ref="B191:B193"/>
    <mergeCell ref="C191:E193"/>
    <mergeCell ref="I191:K191"/>
    <mergeCell ref="G192:G193"/>
    <mergeCell ref="I192:K192"/>
    <mergeCell ref="I193:K193"/>
    <mergeCell ref="H204:I204"/>
    <mergeCell ref="H205:I205"/>
    <mergeCell ref="H206:I206"/>
    <mergeCell ref="H207:I207"/>
    <mergeCell ref="H208:I208"/>
    <mergeCell ref="H210:I210"/>
    <mergeCell ref="B205:C208"/>
    <mergeCell ref="B223:E223"/>
    <mergeCell ref="G223:K223"/>
    <mergeCell ref="G209:K209"/>
    <mergeCell ref="B210:C210"/>
    <mergeCell ref="H211:I211"/>
    <mergeCell ref="B212:C221"/>
    <mergeCell ref="D212:E214"/>
    <mergeCell ref="H212:I212"/>
    <mergeCell ref="H213:I213"/>
    <mergeCell ref="H214:I214"/>
    <mergeCell ref="D215:E221"/>
    <mergeCell ref="H215:I215"/>
    <mergeCell ref="H216:I216"/>
    <mergeCell ref="H217:I217"/>
    <mergeCell ref="H218:I218"/>
    <mergeCell ref="H219:I219"/>
    <mergeCell ref="H220:I220"/>
    <mergeCell ref="B261:E261"/>
    <mergeCell ref="G261:K261"/>
    <mergeCell ref="H249:I249"/>
    <mergeCell ref="B250:C259"/>
    <mergeCell ref="D250:E252"/>
    <mergeCell ref="H250:I250"/>
    <mergeCell ref="H251:I251"/>
    <mergeCell ref="H252:I252"/>
    <mergeCell ref="D253:E259"/>
    <mergeCell ref="H253:I253"/>
    <mergeCell ref="H254:I254"/>
    <mergeCell ref="H255:I255"/>
    <mergeCell ref="H256:I256"/>
    <mergeCell ref="H257:I257"/>
    <mergeCell ref="H258:I258"/>
    <mergeCell ref="H259:K259"/>
    <mergeCell ref="B262:B263"/>
    <mergeCell ref="C262:E263"/>
    <mergeCell ref="G262:G263"/>
    <mergeCell ref="I262:K262"/>
    <mergeCell ref="I263:K263"/>
    <mergeCell ref="B264:B266"/>
    <mergeCell ref="C264:E266"/>
    <mergeCell ref="G264:G265"/>
    <mergeCell ref="G285:K285"/>
    <mergeCell ref="H273:I273"/>
    <mergeCell ref="H274:I274"/>
    <mergeCell ref="H275:I275"/>
    <mergeCell ref="H276:I276"/>
    <mergeCell ref="H277:I277"/>
    <mergeCell ref="H278:I278"/>
    <mergeCell ref="H279:I279"/>
    <mergeCell ref="H280:I280"/>
    <mergeCell ref="H281:I281"/>
    <mergeCell ref="H282:I282"/>
    <mergeCell ref="I264:K264"/>
    <mergeCell ref="I265:K265"/>
    <mergeCell ref="G266:G267"/>
    <mergeCell ref="I266:K266"/>
    <mergeCell ref="B267:B269"/>
    <mergeCell ref="B299:E299"/>
    <mergeCell ref="G299:K299"/>
    <mergeCell ref="B300:B301"/>
    <mergeCell ref="C300:E301"/>
    <mergeCell ref="G300:G301"/>
    <mergeCell ref="I300:K300"/>
    <mergeCell ref="I301:K301"/>
    <mergeCell ref="B302:B304"/>
    <mergeCell ref="C302:E304"/>
    <mergeCell ref="G302:G303"/>
    <mergeCell ref="I302:K302"/>
    <mergeCell ref="I303:K303"/>
    <mergeCell ref="G304:G305"/>
    <mergeCell ref="I304:K304"/>
    <mergeCell ref="B305:B307"/>
    <mergeCell ref="C305:E307"/>
    <mergeCell ref="I305:K305"/>
    <mergeCell ref="G306:G307"/>
    <mergeCell ref="I306:K306"/>
    <mergeCell ref="I307:K307"/>
    <mergeCell ref="B337:E337"/>
    <mergeCell ref="G337:K337"/>
    <mergeCell ref="B338:B339"/>
    <mergeCell ref="C338:E339"/>
    <mergeCell ref="G338:G339"/>
    <mergeCell ref="I338:K338"/>
    <mergeCell ref="I339:K339"/>
    <mergeCell ref="B340:B342"/>
    <mergeCell ref="C340:E342"/>
    <mergeCell ref="G340:G341"/>
    <mergeCell ref="I340:K340"/>
    <mergeCell ref="I341:K341"/>
    <mergeCell ref="G342:G343"/>
    <mergeCell ref="I342:K342"/>
    <mergeCell ref="B343:B345"/>
    <mergeCell ref="C343:E345"/>
    <mergeCell ref="I343:K343"/>
    <mergeCell ref="G344:G345"/>
    <mergeCell ref="I344:K344"/>
    <mergeCell ref="I345:K345"/>
    <mergeCell ref="H349:I349"/>
    <mergeCell ref="H350:I350"/>
    <mergeCell ref="H351:I351"/>
    <mergeCell ref="H352:I352"/>
    <mergeCell ref="H353:I353"/>
    <mergeCell ref="H354:I354"/>
    <mergeCell ref="B346:B347"/>
    <mergeCell ref="G361:K361"/>
    <mergeCell ref="B362:C362"/>
    <mergeCell ref="H362:I362"/>
    <mergeCell ref="C346:E347"/>
    <mergeCell ref="G346:G347"/>
    <mergeCell ref="I346:K346"/>
    <mergeCell ref="I347:K347"/>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workbookViewId="0">
      <selection activeCell="B1" sqref="B1:E3"/>
    </sheetView>
  </sheetViews>
  <sheetFormatPr defaultColWidth="0" defaultRowHeight="15" zeroHeight="1" x14ac:dyDescent="0.25"/>
  <cols>
    <col min="1" max="1" width="3.5703125" style="39" customWidth="1"/>
    <col min="2" max="2" width="39.42578125" bestFit="1" customWidth="1"/>
    <col min="3" max="3" width="31.140625" bestFit="1" customWidth="1"/>
    <col min="4" max="5" width="18.5703125" bestFit="1" customWidth="1"/>
    <col min="6" max="6" width="2.5703125" style="40" customWidth="1"/>
    <col min="7" max="7" width="23.7109375" hidden="1" customWidth="1"/>
    <col min="8" max="8" width="17.28515625" hidden="1" customWidth="1"/>
    <col min="9" max="9" width="18.7109375" hidden="1" customWidth="1"/>
    <col min="10" max="10" width="23.140625" hidden="1" customWidth="1"/>
    <col min="11" max="11" width="17.7109375" hidden="1" customWidth="1"/>
    <col min="12" max="16384" width="9.140625" hidden="1"/>
  </cols>
  <sheetData>
    <row r="1" spans="2:6" ht="15" customHeight="1" x14ac:dyDescent="0.25">
      <c r="B1" s="63" t="s">
        <v>99</v>
      </c>
      <c r="C1" s="63"/>
      <c r="D1" s="63"/>
      <c r="E1" s="63"/>
    </row>
    <row r="2" spans="2:6" ht="15" customHeight="1" x14ac:dyDescent="0.25">
      <c r="B2" s="63"/>
      <c r="C2" s="63"/>
      <c r="D2" s="63"/>
      <c r="E2" s="63"/>
    </row>
    <row r="3" spans="2:6" ht="15" customHeight="1" x14ac:dyDescent="0.25">
      <c r="B3" s="63"/>
      <c r="C3" s="63"/>
      <c r="D3" s="63"/>
      <c r="E3" s="63"/>
    </row>
    <row r="4" spans="2:6" x14ac:dyDescent="0.25">
      <c r="B4" s="122" t="s">
        <v>100</v>
      </c>
      <c r="C4" s="122"/>
      <c r="D4" s="122"/>
      <c r="E4" s="122"/>
    </row>
    <row r="5" spans="2:6" x14ac:dyDescent="0.25">
      <c r="B5" s="122"/>
      <c r="C5" s="122"/>
      <c r="D5" s="122"/>
      <c r="E5" s="122"/>
    </row>
    <row r="6" spans="2:6" x14ac:dyDescent="0.25">
      <c r="B6" s="122"/>
      <c r="C6" s="122"/>
      <c r="D6" s="122"/>
      <c r="E6" s="122"/>
    </row>
    <row r="7" spans="2:6" s="39" customFormat="1" x14ac:dyDescent="0.25">
      <c r="B7" s="41"/>
      <c r="C7" s="56"/>
      <c r="D7" s="41"/>
      <c r="E7" s="41"/>
      <c r="F7" s="40"/>
    </row>
    <row r="8" spans="2:6" s="39" customFormat="1" x14ac:dyDescent="0.25">
      <c r="B8" s="210" t="s">
        <v>101</v>
      </c>
      <c r="C8" s="211"/>
      <c r="D8" s="211"/>
      <c r="E8" s="57">
        <f>'Non-Event Expenses'!H31</f>
        <v>0</v>
      </c>
      <c r="F8" s="40"/>
    </row>
    <row r="9" spans="2:6" s="39" customFormat="1" x14ac:dyDescent="0.25">
      <c r="B9" s="41"/>
      <c r="C9" s="56"/>
      <c r="D9" s="41"/>
      <c r="E9" s="41"/>
      <c r="F9" s="40"/>
    </row>
    <row r="10" spans="2:6" x14ac:dyDescent="0.25">
      <c r="B10" s="29" t="s">
        <v>102</v>
      </c>
      <c r="C10" s="220" t="s">
        <v>103</v>
      </c>
      <c r="D10" s="220"/>
      <c r="E10" s="30" t="s">
        <v>104</v>
      </c>
    </row>
    <row r="11" spans="2:6" x14ac:dyDescent="0.25">
      <c r="B11" s="31" t="s">
        <v>105</v>
      </c>
      <c r="C11" s="221">
        <f>'Event Expenses'!E7</f>
        <v>0</v>
      </c>
      <c r="D11" s="221"/>
      <c r="E11" s="5">
        <f>'Event Expenses'!H31</f>
        <v>0</v>
      </c>
    </row>
    <row r="12" spans="2:6" x14ac:dyDescent="0.25">
      <c r="B12" s="31" t="s">
        <v>106</v>
      </c>
      <c r="C12" s="221">
        <f>'Event Expenses'!E45</f>
        <v>0</v>
      </c>
      <c r="D12" s="221"/>
      <c r="E12" s="5">
        <f>'Event Expenses'!H69</f>
        <v>0</v>
      </c>
    </row>
    <row r="13" spans="2:6" x14ac:dyDescent="0.25">
      <c r="B13" s="31" t="s">
        <v>107</v>
      </c>
      <c r="C13" s="221">
        <f>'Event Expenses'!E83</f>
        <v>0</v>
      </c>
      <c r="D13" s="221"/>
      <c r="E13" s="5">
        <f>'Event Expenses'!H107</f>
        <v>0</v>
      </c>
    </row>
    <row r="14" spans="2:6" x14ac:dyDescent="0.25">
      <c r="B14" s="31" t="s">
        <v>108</v>
      </c>
      <c r="C14" s="221">
        <f>'Event Expenses'!E121</f>
        <v>0</v>
      </c>
      <c r="D14" s="221"/>
      <c r="E14" s="5">
        <f>'Event Expenses'!H145</f>
        <v>0</v>
      </c>
    </row>
    <row r="15" spans="2:6" x14ac:dyDescent="0.25">
      <c r="B15" s="31" t="s">
        <v>109</v>
      </c>
      <c r="C15" s="221">
        <f>'Event Expenses'!E159</f>
        <v>0</v>
      </c>
      <c r="D15" s="221"/>
      <c r="E15" s="5">
        <f>'Event Expenses'!H183</f>
        <v>0</v>
      </c>
    </row>
    <row r="16" spans="2:6" x14ac:dyDescent="0.25">
      <c r="B16" s="31" t="s">
        <v>110</v>
      </c>
      <c r="C16" s="221">
        <f>'Event Expenses'!E197</f>
        <v>0</v>
      </c>
      <c r="D16" s="221"/>
      <c r="E16" s="5">
        <f>'Event Expenses'!H221</f>
        <v>0</v>
      </c>
    </row>
    <row r="17" spans="2:6" x14ac:dyDescent="0.25">
      <c r="B17" s="31" t="s">
        <v>111</v>
      </c>
      <c r="C17" s="221">
        <f>'Event Expenses'!E235</f>
        <v>0</v>
      </c>
      <c r="D17" s="221"/>
      <c r="E17" s="5">
        <f>'Event Expenses'!H259</f>
        <v>0</v>
      </c>
    </row>
    <row r="18" spans="2:6" x14ac:dyDescent="0.25">
      <c r="B18" s="31" t="s">
        <v>112</v>
      </c>
      <c r="C18" s="221">
        <f>'Event Expenses'!E273</f>
        <v>0</v>
      </c>
      <c r="D18" s="221"/>
      <c r="E18" s="5">
        <f>'Event Expenses'!H297</f>
        <v>0</v>
      </c>
    </row>
    <row r="19" spans="2:6" x14ac:dyDescent="0.25">
      <c r="B19" s="31" t="s">
        <v>113</v>
      </c>
      <c r="C19" s="221">
        <f>'Event Expenses'!E311</f>
        <v>0</v>
      </c>
      <c r="D19" s="221"/>
      <c r="E19" s="5">
        <f>'Event Expenses'!H335</f>
        <v>0</v>
      </c>
    </row>
    <row r="20" spans="2:6" x14ac:dyDescent="0.25">
      <c r="B20" s="32" t="s">
        <v>114</v>
      </c>
      <c r="C20" s="70">
        <f>'Event Expenses'!E349</f>
        <v>0</v>
      </c>
      <c r="D20" s="70"/>
      <c r="E20" s="8">
        <f>'Event Expenses'!H373</f>
        <v>0</v>
      </c>
    </row>
    <row r="21" spans="2:6" s="39" customFormat="1" x14ac:dyDescent="0.25">
      <c r="F21" s="40"/>
    </row>
    <row r="22" spans="2:6" x14ac:dyDescent="0.25">
      <c r="B22" s="18" t="s">
        <v>41</v>
      </c>
      <c r="C22" s="33" t="s">
        <v>115</v>
      </c>
      <c r="D22" s="19" t="s">
        <v>43</v>
      </c>
      <c r="E22" s="20" t="s">
        <v>44</v>
      </c>
    </row>
    <row r="23" spans="2:6" x14ac:dyDescent="0.25">
      <c r="B23" s="4" t="s">
        <v>45</v>
      </c>
      <c r="C23" s="1">
        <v>1000</v>
      </c>
      <c r="D23" s="1">
        <f>'Non-Event Expenses'!J8+'Event Expenses'!J8+'Event Expenses'!J46+'Event Expenses'!J84+'Event Expenses'!J122+'Event Expenses'!J160+'Event Expenses'!J198+'Event Expenses'!J236+'Event Expenses'!J274+'Event Expenses'!J312+'Event Expenses'!J350</f>
        <v>0</v>
      </c>
      <c r="E23" s="5">
        <f>C23-D23</f>
        <v>1000</v>
      </c>
    </row>
    <row r="24" spans="2:6" x14ac:dyDescent="0.25">
      <c r="B24" s="4" t="s">
        <v>46</v>
      </c>
      <c r="C24" s="1">
        <v>250</v>
      </c>
      <c r="D24" s="1">
        <f>'Non-Event Expenses'!J9+'Event Expenses'!J9+'Event Expenses'!J47+'Event Expenses'!J85+'Event Expenses'!J123+'Event Expenses'!J161+'Event Expenses'!J199+'Event Expenses'!J237+'Event Expenses'!J275+'Event Expenses'!J313+'Event Expenses'!J351</f>
        <v>0</v>
      </c>
      <c r="E24" s="5">
        <f>C24-D24</f>
        <v>250</v>
      </c>
    </row>
    <row r="25" spans="2:6" x14ac:dyDescent="0.25">
      <c r="B25" s="4" t="s">
        <v>47</v>
      </c>
      <c r="C25" s="55" t="s">
        <v>116</v>
      </c>
      <c r="D25" s="1">
        <f>'Non-Event Expenses'!J10+'Event Expenses'!J10+'Event Expenses'!J48+'Event Expenses'!J86+'Event Expenses'!J124+'Event Expenses'!J162+'Event Expenses'!J200+'Event Expenses'!J238+'Event Expenses'!J276+'Event Expenses'!J314+'Event Expenses'!J352</f>
        <v>0</v>
      </c>
      <c r="E25" s="5"/>
    </row>
    <row r="26" spans="2:6" x14ac:dyDescent="0.25">
      <c r="B26" s="4" t="s">
        <v>48</v>
      </c>
      <c r="C26" s="55" t="s">
        <v>116</v>
      </c>
      <c r="D26" s="1">
        <f>'Non-Event Expenses'!J11+'Event Expenses'!J11+'Event Expenses'!J49+'Event Expenses'!J87+'Event Expenses'!J125+'Event Expenses'!J163+'Event Expenses'!J201+'Event Expenses'!J239+'Event Expenses'!J277+'Event Expenses'!J315+'Event Expenses'!J353</f>
        <v>0</v>
      </c>
      <c r="E26" s="5"/>
    </row>
    <row r="27" spans="2:6" x14ac:dyDescent="0.25">
      <c r="B27" s="4" t="s">
        <v>49</v>
      </c>
      <c r="C27" s="55" t="s">
        <v>116</v>
      </c>
      <c r="D27" s="1">
        <f>'Non-Event Expenses'!J12+'Event Expenses'!J12+'Event Expenses'!J50+'Event Expenses'!J88+'Event Expenses'!J126+'Event Expenses'!J164+'Event Expenses'!J202+'Event Expenses'!J240+'Event Expenses'!J278+'Event Expenses'!J316+'Event Expenses'!J354</f>
        <v>0</v>
      </c>
      <c r="E27" s="5"/>
    </row>
    <row r="28" spans="2:6" x14ac:dyDescent="0.25">
      <c r="B28" s="4" t="s">
        <v>50</v>
      </c>
      <c r="C28" s="55" t="s">
        <v>116</v>
      </c>
      <c r="D28" s="1">
        <f>'Non-Event Expenses'!J13+'Event Expenses'!J13+'Event Expenses'!J51+'Event Expenses'!J89+'Event Expenses'!J127+'Event Expenses'!J165+'Event Expenses'!J203+'Event Expenses'!J241+'Event Expenses'!J279+'Event Expenses'!J317+'Event Expenses'!J355</f>
        <v>0</v>
      </c>
      <c r="E28" s="5"/>
    </row>
    <row r="29" spans="2:6" x14ac:dyDescent="0.25">
      <c r="B29" s="4" t="s">
        <v>51</v>
      </c>
      <c r="C29" s="55" t="s">
        <v>116</v>
      </c>
      <c r="D29" s="1">
        <f>'Non-Event Expenses'!J14+'Event Expenses'!J14+'Event Expenses'!J52+'Event Expenses'!J90+'Event Expenses'!J128+'Event Expenses'!J166+'Event Expenses'!J204+'Event Expenses'!J242+'Event Expenses'!J280+'Event Expenses'!J318+'Event Expenses'!J356</f>
        <v>0</v>
      </c>
      <c r="E29" s="5"/>
    </row>
    <row r="30" spans="2:6" x14ac:dyDescent="0.25">
      <c r="B30" s="4" t="s">
        <v>52</v>
      </c>
      <c r="C30" s="1">
        <v>500</v>
      </c>
      <c r="D30" s="1">
        <f>'Non-Event Expenses'!J15+'Event Expenses'!J15+'Event Expenses'!J53+'Event Expenses'!J91+'Event Expenses'!J129+'Event Expenses'!J167+'Event Expenses'!J205+'Event Expenses'!J243+'Event Expenses'!J281+'Event Expenses'!J319+'Event Expenses'!J357</f>
        <v>0</v>
      </c>
      <c r="E30" s="5">
        <f>C30-D30</f>
        <v>500</v>
      </c>
    </row>
    <row r="31" spans="2:6" x14ac:dyDescent="0.25">
      <c r="B31" s="4" t="s">
        <v>53</v>
      </c>
      <c r="C31" s="1">
        <v>500</v>
      </c>
      <c r="D31" s="1">
        <f>'Non-Event Expenses'!J16+'Event Expenses'!J16+'Event Expenses'!J54+'Event Expenses'!J92+'Event Expenses'!J130+'Event Expenses'!J168+'Event Expenses'!J206+'Event Expenses'!J244+'Event Expenses'!J282+'Event Expenses'!J320+'Event Expenses'!J358</f>
        <v>0</v>
      </c>
      <c r="E31" s="5">
        <f>C31-D31</f>
        <v>500</v>
      </c>
    </row>
    <row r="32" spans="2:6" x14ac:dyDescent="0.25">
      <c r="B32" s="4" t="s">
        <v>54</v>
      </c>
      <c r="C32" s="50" t="s">
        <v>116</v>
      </c>
      <c r="D32" s="1">
        <f>'Non-Event Expenses'!J17+'Event Expenses'!J17+'Event Expenses'!J55+'Event Expenses'!J93+'Event Expenses'!J131+'Event Expenses'!J169+'Event Expenses'!J207+'Event Expenses'!J245+'Event Expenses'!J283+'Event Expenses'!J321+'Event Expenses'!J359</f>
        <v>0</v>
      </c>
      <c r="E32" s="11"/>
    </row>
    <row r="33" spans="2:6" x14ac:dyDescent="0.25">
      <c r="B33" s="4" t="s">
        <v>55</v>
      </c>
      <c r="C33" s="50" t="s">
        <v>116</v>
      </c>
      <c r="D33" s="1">
        <f>'Non-Event Expenses'!J18+'Event Expenses'!J18+'Event Expenses'!J56+'Event Expenses'!J94+'Event Expenses'!J132+'Event Expenses'!J170+'Event Expenses'!J208+'Event Expenses'!J246+'Event Expenses'!J284+'Event Expenses'!J322+'Event Expenses'!J360</f>
        <v>0</v>
      </c>
      <c r="E33" s="11"/>
    </row>
    <row r="34" spans="2:6" x14ac:dyDescent="0.25">
      <c r="B34" s="112" t="s">
        <v>56</v>
      </c>
      <c r="C34" s="113"/>
      <c r="D34" s="113"/>
      <c r="E34" s="114"/>
    </row>
    <row r="35" spans="2:6" x14ac:dyDescent="0.25">
      <c r="B35" s="4" t="s">
        <v>57</v>
      </c>
      <c r="C35" s="1">
        <v>3000</v>
      </c>
      <c r="D35" s="1">
        <f>'Non-Event Expenses'!J20+'Event Expenses'!J20+'Event Expenses'!J58+'Event Expenses'!J96+'Event Expenses'!J134+'Event Expenses'!J172+'Event Expenses'!J210+'Event Expenses'!J248+'Event Expenses'!J286+'Event Expenses'!J324+'Event Expenses'!J362</f>
        <v>0</v>
      </c>
      <c r="E35" s="5">
        <f>C35-D35</f>
        <v>3000</v>
      </c>
    </row>
    <row r="36" spans="2:6" x14ac:dyDescent="0.25">
      <c r="B36" s="4" t="s">
        <v>58</v>
      </c>
      <c r="C36" s="55" t="s">
        <v>116</v>
      </c>
      <c r="D36" s="1">
        <f>'Non-Event Expenses'!J21+'Event Expenses'!J21+'Event Expenses'!J59+'Event Expenses'!J97+'Event Expenses'!J135+'Event Expenses'!J173+'Event Expenses'!J211+'Event Expenses'!J249+'Event Expenses'!J287+'Event Expenses'!J325+'Event Expenses'!J363</f>
        <v>0</v>
      </c>
      <c r="E36" s="5"/>
    </row>
    <row r="37" spans="2:6" x14ac:dyDescent="0.25">
      <c r="B37" s="4" t="s">
        <v>59</v>
      </c>
      <c r="C37" s="55" t="s">
        <v>116</v>
      </c>
      <c r="D37" s="1">
        <f>'Non-Event Expenses'!J22+'Event Expenses'!J22+'Event Expenses'!J60+'Event Expenses'!J98+'Event Expenses'!J136+'Event Expenses'!J174+'Event Expenses'!J212+'Event Expenses'!J250+'Event Expenses'!J288+'Event Expenses'!J326+'Event Expenses'!J364</f>
        <v>0</v>
      </c>
      <c r="E37" s="5"/>
    </row>
    <row r="38" spans="2:6" x14ac:dyDescent="0.25">
      <c r="B38" s="4" t="s">
        <v>61</v>
      </c>
      <c r="C38" s="55" t="s">
        <v>116</v>
      </c>
      <c r="D38" s="1">
        <f>'Non-Event Expenses'!J23+'Event Expenses'!J23+'Event Expenses'!J61+'Event Expenses'!J99+'Event Expenses'!J137+'Event Expenses'!J175+'Event Expenses'!J213+'Event Expenses'!J251+'Event Expenses'!J289+'Event Expenses'!J327+'Event Expenses'!J365</f>
        <v>0</v>
      </c>
      <c r="E38" s="5"/>
    </row>
    <row r="39" spans="2:6" x14ac:dyDescent="0.25">
      <c r="B39" s="4" t="s">
        <v>62</v>
      </c>
      <c r="C39" s="1">
        <v>3000</v>
      </c>
      <c r="D39" s="1">
        <f>'Non-Event Expenses'!J24+'Event Expenses'!J24+'Event Expenses'!J62+'Event Expenses'!J100+'Event Expenses'!J138+'Event Expenses'!J176+'Event Expenses'!J214+'Event Expenses'!J252+'Event Expenses'!J290+'Event Expenses'!J328+'Event Expenses'!J366</f>
        <v>0</v>
      </c>
      <c r="E39" s="5">
        <f>C39-D39</f>
        <v>3000</v>
      </c>
    </row>
    <row r="40" spans="2:6" x14ac:dyDescent="0.25">
      <c r="B40" s="4" t="s">
        <v>63</v>
      </c>
      <c r="C40" s="55" t="s">
        <v>116</v>
      </c>
      <c r="D40" s="1">
        <f>'Non-Event Expenses'!J25+'Event Expenses'!J25+'Event Expenses'!J63+'Event Expenses'!J101+'Event Expenses'!J139+'Event Expenses'!J177+'Event Expenses'!J215+'Event Expenses'!J253+'Event Expenses'!J291+'Event Expenses'!J329+'Event Expenses'!J367</f>
        <v>0</v>
      </c>
      <c r="E40" s="5"/>
    </row>
    <row r="41" spans="2:6" x14ac:dyDescent="0.25">
      <c r="B41" s="4" t="s">
        <v>64</v>
      </c>
      <c r="C41" s="55" t="s">
        <v>116</v>
      </c>
      <c r="D41" s="1">
        <f>'Non-Event Expenses'!J26+'Event Expenses'!J26+'Event Expenses'!J64+'Event Expenses'!J102+'Event Expenses'!J140+'Event Expenses'!J178+'Event Expenses'!J216+'Event Expenses'!J254+'Event Expenses'!J292+'Event Expenses'!J330+'Event Expenses'!J368</f>
        <v>0</v>
      </c>
      <c r="E41" s="5"/>
    </row>
    <row r="42" spans="2:6" x14ac:dyDescent="0.25">
      <c r="B42" s="4" t="s">
        <v>65</v>
      </c>
      <c r="C42" s="1">
        <v>300</v>
      </c>
      <c r="D42" s="1">
        <f>'Non-Event Expenses'!J27+'Event Expenses'!J27+'Event Expenses'!J65+'Event Expenses'!J103+'Event Expenses'!J141+'Event Expenses'!J179+'Event Expenses'!J217+'Event Expenses'!J255+'Event Expenses'!J293+'Event Expenses'!J331+'Event Expenses'!J369</f>
        <v>0</v>
      </c>
      <c r="E42" s="5">
        <f>C42-D42</f>
        <v>300</v>
      </c>
    </row>
    <row r="43" spans="2:6" x14ac:dyDescent="0.25">
      <c r="B43" s="4" t="s">
        <v>66</v>
      </c>
      <c r="C43" s="55" t="s">
        <v>116</v>
      </c>
      <c r="D43" s="1">
        <f>'Non-Event Expenses'!J28+'Event Expenses'!J28+'Event Expenses'!J66+'Event Expenses'!J104+'Event Expenses'!J142+'Event Expenses'!J180+'Event Expenses'!J218+'Event Expenses'!J256+'Event Expenses'!J294+'Event Expenses'!J332+'Event Expenses'!J370</f>
        <v>0</v>
      </c>
      <c r="E43" s="5"/>
    </row>
    <row r="44" spans="2:6" x14ac:dyDescent="0.25">
      <c r="B44" s="4" t="s">
        <v>67</v>
      </c>
      <c r="C44" s="55" t="s">
        <v>116</v>
      </c>
      <c r="D44" s="1">
        <f>'Non-Event Expenses'!J29+'Event Expenses'!J29+'Event Expenses'!J67+'Event Expenses'!J105+'Event Expenses'!J143+'Event Expenses'!J181+'Event Expenses'!J219+'Event Expenses'!J257+'Event Expenses'!J295+'Event Expenses'!J333+'Event Expenses'!J371</f>
        <v>0</v>
      </c>
      <c r="E44" s="5"/>
    </row>
    <row r="45" spans="2:6" x14ac:dyDescent="0.25">
      <c r="B45" s="6" t="s">
        <v>68</v>
      </c>
      <c r="C45" s="46" t="s">
        <v>116</v>
      </c>
      <c r="D45" s="34">
        <f>'Non-Event Expenses'!J30+'Event Expenses'!J30+'Event Expenses'!J68+'Event Expenses'!J106+'Event Expenses'!J144+'Event Expenses'!J182+'Event Expenses'!J220+'Event Expenses'!J258+'Event Expenses'!J296+'Event Expenses'!J334+'Event Expenses'!J372</f>
        <v>0</v>
      </c>
      <c r="E45" s="10"/>
    </row>
    <row r="46" spans="2:6" s="39" customFormat="1" x14ac:dyDescent="0.25">
      <c r="B46" s="54"/>
      <c r="F46" s="40"/>
    </row>
    <row r="47" spans="2:6" ht="15" customHeight="1" x14ac:dyDescent="0.25">
      <c r="B47" s="212" t="s">
        <v>117</v>
      </c>
      <c r="C47" s="213"/>
      <c r="D47" s="216">
        <f>SUM(D23:D33,D35:D45)</f>
        <v>0</v>
      </c>
      <c r="E47" s="217"/>
    </row>
    <row r="48" spans="2:6" ht="15" customHeight="1" x14ac:dyDescent="0.25">
      <c r="B48" s="214"/>
      <c r="C48" s="215"/>
      <c r="D48" s="218"/>
      <c r="E48" s="219"/>
    </row>
    <row r="49" spans="6:6" s="39" customFormat="1" x14ac:dyDescent="0.25">
      <c r="F49" s="40"/>
    </row>
  </sheetData>
  <sheetProtection algorithmName="SHA-512" hashValue="DQB27QVG/vz5fxtSBNttx2VaRpvb4yF6oiJ8O8qyeE4qclK81Szrx5sLqlEOg+bjddAyLd5mkq+gSTpYyFIF4Q==" saltValue="Xee4/6S8A1x8lltJTVpBUw==" spinCount="100000" sheet="1" objects="1" scenarios="1"/>
  <customSheetViews>
    <customSheetView guid="{D0FA48E2-894F-44A5-BF2F-B5670C9CACDC}">
      <selection activeCell="I6" sqref="I6"/>
      <pageMargins left="0" right="0" top="0" bottom="0" header="0" footer="0"/>
    </customSheetView>
  </customSheetViews>
  <mergeCells count="17">
    <mergeCell ref="B34:E34"/>
    <mergeCell ref="B8:D8"/>
    <mergeCell ref="B1:E3"/>
    <mergeCell ref="B4:E6"/>
    <mergeCell ref="B47:C48"/>
    <mergeCell ref="D47:E48"/>
    <mergeCell ref="C10:D10"/>
    <mergeCell ref="C11:D11"/>
    <mergeCell ref="C12:D12"/>
    <mergeCell ref="C13:D13"/>
    <mergeCell ref="C20:D20"/>
    <mergeCell ref="C19:D19"/>
    <mergeCell ref="C14:D14"/>
    <mergeCell ref="C15:D15"/>
    <mergeCell ref="C16:D16"/>
    <mergeCell ref="C17:D17"/>
    <mergeCell ref="C18:D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CEE4-EF4A-4B74-872F-530049A6BDAF}">
  <dimension ref="A1:A3"/>
  <sheetViews>
    <sheetView workbookViewId="0"/>
  </sheetViews>
  <sheetFormatPr defaultRowHeight="15" x14ac:dyDescent="0.25"/>
  <sheetData>
    <row r="1" spans="1:1" x14ac:dyDescent="0.25">
      <c r="A1" s="2" t="s">
        <v>118</v>
      </c>
    </row>
    <row r="2" spans="1:1" x14ac:dyDescent="0.25">
      <c r="A2" s="2" t="s">
        <v>119</v>
      </c>
    </row>
    <row r="3" spans="1:1" x14ac:dyDescent="0.25">
      <c r="A3" s="2" t="s">
        <v>120</v>
      </c>
    </row>
  </sheetData>
  <customSheetViews>
    <customSheetView guid="{D0FA48E2-894F-44A5-BF2F-B5670C9CACDC}" state="veryHidden">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CD32232FC51A42AB4B4F467205537A" ma:contentTypeVersion="4" ma:contentTypeDescription="Create a new document." ma:contentTypeScope="" ma:versionID="a8af55f70d0dce7fb1dbbf451c144819">
  <xsd:schema xmlns:xsd="http://www.w3.org/2001/XMLSchema" xmlns:xs="http://www.w3.org/2001/XMLSchema" xmlns:p="http://schemas.microsoft.com/office/2006/metadata/properties" xmlns:ns2="8b5197a4-0656-486b-bfea-5d936cc229c8" targetNamespace="http://schemas.microsoft.com/office/2006/metadata/properties" ma:root="true" ma:fieldsID="567f89a9e0ca31c29c54779f982c10dc" ns2:_="">
    <xsd:import namespace="8b5197a4-0656-486b-bfea-5d936cc229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197a4-0656-486b-bfea-5d936cc229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8FAD4-A6C6-42C6-9E77-552902A3EF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40B65A-1C64-4F3B-9B84-BBC3244ACFDE}">
  <ds:schemaRefs>
    <ds:schemaRef ds:uri="http://schemas.microsoft.com/sharepoint/v3/contenttype/forms"/>
  </ds:schemaRefs>
</ds:datastoreItem>
</file>

<file path=customXml/itemProps3.xml><?xml version="1.0" encoding="utf-8"?>
<ds:datastoreItem xmlns:ds="http://schemas.openxmlformats.org/officeDocument/2006/customXml" ds:itemID="{C50E36C9-145D-458A-A226-3F8EA7158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197a4-0656-486b-bfea-5d936cc229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Information</vt:lpstr>
      <vt:lpstr>Non-Event Expenses</vt:lpstr>
      <vt:lpstr>Event Expenses</vt:lpstr>
      <vt:lpstr>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Seau, Taira N</cp:lastModifiedBy>
  <cp:revision/>
  <dcterms:created xsi:type="dcterms:W3CDTF">2023-12-13T20:26:50Z</dcterms:created>
  <dcterms:modified xsi:type="dcterms:W3CDTF">2025-02-04T16:31:55Z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0x0101008CCD32232FC51A42AB4B4F467205537A</vt:lpwstr>
  </property>
  <property fmtid="{D5CDD505-2E9C-101B-9397-08002B2CF9AE}" pid="3" name="MediaServiceImageTags">
    <vt:lpwstr/>
  </property>
  <property fmtid="{D5CDD505-2E9C-101B-9397-08002B2CF9AE}" pid="4" name="Order">
    <vt:r8>1796900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