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ub7\Documents\FACULTY SENATE OFFICE\AGENDAS\2015-16 AGENDAS\MAY 2015 AGENDA\"/>
    </mc:Choice>
  </mc:AlternateContent>
  <bookViews>
    <workbookView xWindow="4035" yWindow="1575" windowWidth="9510" windowHeight="6240" firstSheet="1" activeTab="12"/>
  </bookViews>
  <sheets>
    <sheet name="TOC" sheetId="15" r:id="rId1"/>
    <sheet name="RPI-1" sheetId="2" r:id="rId2"/>
    <sheet name="RPI-2" sheetId="3" r:id="rId3"/>
    <sheet name="RPI-3" sheetId="13" r:id="rId4"/>
    <sheet name="RPI-4" sheetId="5" r:id="rId5"/>
    <sheet name="RPI-5" sheetId="6" r:id="rId6"/>
    <sheet name="RPI-6" sheetId="7" r:id="rId7"/>
    <sheet name="RPI-7" sheetId="8" r:id="rId8"/>
    <sheet name="RPI-8" sheetId="9" r:id="rId9"/>
    <sheet name="RPI-9" sheetId="10" r:id="rId10"/>
    <sheet name="RPI-10" sheetId="11" r:id="rId11"/>
    <sheet name="RPI-11" sheetId="12" r:id="rId12"/>
    <sheet name="RPI-12" sheetId="14" r:id="rId13"/>
  </sheets>
  <externalReferences>
    <externalReference r:id="rId14"/>
    <externalReference r:id="rId15"/>
  </externalReferences>
  <calcPr calcId="152511" calcMode="manual"/>
</workbook>
</file>

<file path=xl/calcChain.xml><?xml version="1.0" encoding="utf-8"?>
<calcChain xmlns="http://schemas.openxmlformats.org/spreadsheetml/2006/main">
  <c r="E25" i="9" l="1"/>
  <c r="D25" i="9"/>
  <c r="C25" i="9"/>
  <c r="B25" i="9"/>
  <c r="F11" i="9"/>
  <c r="E11" i="9"/>
  <c r="D11" i="9"/>
  <c r="C11" i="9"/>
  <c r="B11" i="9"/>
  <c r="G42" i="8" l="1"/>
  <c r="I44" i="7" l="1"/>
  <c r="K20" i="5" l="1"/>
  <c r="A22" i="3" l="1"/>
  <c r="J7" i="6" l="1"/>
  <c r="A2" i="6" l="1"/>
  <c r="F12" i="10" l="1"/>
  <c r="F15" i="2" l="1"/>
  <c r="E15" i="2"/>
  <c r="F14" i="2"/>
  <c r="E14" i="2"/>
  <c r="F13" i="2"/>
  <c r="E13" i="2"/>
  <c r="F23" i="2"/>
  <c r="E23" i="2"/>
  <c r="F22" i="2"/>
  <c r="E22" i="2"/>
  <c r="F21" i="2"/>
  <c r="E21" i="2"/>
  <c r="F20" i="2"/>
  <c r="E20" i="2"/>
  <c r="D34" i="7" l="1"/>
  <c r="E34" i="7"/>
  <c r="F34" i="7"/>
  <c r="C34" i="7"/>
  <c r="D30" i="7"/>
  <c r="E30" i="7"/>
  <c r="F30" i="7"/>
  <c r="C30" i="7"/>
  <c r="D26" i="7"/>
  <c r="E26" i="7"/>
  <c r="F26" i="7"/>
  <c r="C26" i="7"/>
  <c r="D22" i="7"/>
  <c r="E22" i="7"/>
  <c r="F22" i="7"/>
  <c r="C22" i="7"/>
  <c r="D18" i="7"/>
  <c r="E18" i="7"/>
  <c r="F18" i="7"/>
  <c r="C18" i="7"/>
  <c r="D12" i="7"/>
  <c r="E12" i="7"/>
  <c r="F12" i="7"/>
  <c r="C12" i="7"/>
  <c r="D8" i="7"/>
  <c r="E8" i="7"/>
  <c r="F8" i="7"/>
  <c r="C8" i="7"/>
  <c r="D31" i="3" l="1"/>
  <c r="B31" i="3"/>
  <c r="D30" i="3"/>
  <c r="E30" i="3"/>
  <c r="B30" i="3"/>
  <c r="F30" i="3" s="1"/>
  <c r="E31" i="3"/>
  <c r="C31" i="3"/>
  <c r="C30" i="3"/>
  <c r="G30" i="3" s="1"/>
  <c r="J14" i="6"/>
  <c r="J9" i="6"/>
  <c r="J13" i="6"/>
  <c r="J8" i="6"/>
  <c r="F31" i="3" l="1"/>
  <c r="F32" i="3" s="1"/>
  <c r="G31" i="3"/>
  <c r="G32" i="3" s="1"/>
  <c r="J11" i="10"/>
  <c r="H11" i="10"/>
  <c r="F11" i="10"/>
  <c r="J10" i="10"/>
  <c r="H10" i="10"/>
  <c r="F10" i="10"/>
  <c r="J9" i="10"/>
  <c r="H9" i="10"/>
  <c r="F9" i="10"/>
  <c r="J8" i="10"/>
  <c r="H8" i="10"/>
  <c r="F8" i="10"/>
  <c r="J7" i="10"/>
  <c r="H7" i="10"/>
  <c r="F7" i="10"/>
  <c r="J6" i="10"/>
  <c r="H6" i="10"/>
  <c r="F6" i="10"/>
  <c r="F44" i="2" l="1"/>
  <c r="E44" i="2"/>
  <c r="F43" i="2"/>
  <c r="E43" i="2"/>
  <c r="F42" i="2"/>
  <c r="E42" i="2"/>
  <c r="F41" i="2"/>
  <c r="E41" i="2"/>
  <c r="F37" i="2" l="1"/>
  <c r="E37" i="2"/>
  <c r="F36" i="2"/>
  <c r="E36" i="2"/>
  <c r="F35" i="2"/>
  <c r="E35" i="2"/>
  <c r="F34" i="2"/>
  <c r="E34" i="2"/>
  <c r="B18" i="3" l="1"/>
  <c r="C18" i="3"/>
  <c r="D18" i="3" l="1"/>
  <c r="B12" i="5"/>
  <c r="C12" i="5"/>
  <c r="B18" i="5"/>
  <c r="C18" i="5"/>
  <c r="E18" i="5"/>
  <c r="D18" i="5"/>
  <c r="E12" i="5"/>
  <c r="D12" i="5"/>
  <c r="F28" i="2"/>
  <c r="F29" i="2"/>
  <c r="F30" i="2"/>
  <c r="F27" i="2"/>
  <c r="E28" i="2"/>
  <c r="E29" i="2"/>
  <c r="E30" i="2"/>
  <c r="E27" i="2"/>
  <c r="C19" i="5" l="1"/>
  <c r="B19" i="5"/>
  <c r="D19" i="5"/>
  <c r="E19" i="5"/>
</calcChain>
</file>

<file path=xl/sharedStrings.xml><?xml version="1.0" encoding="utf-8"?>
<sst xmlns="http://schemas.openxmlformats.org/spreadsheetml/2006/main" count="598" uniqueCount="322">
  <si>
    <t>CUPA Median</t>
  </si>
  <si>
    <t>CUPA Mean</t>
  </si>
  <si>
    <t>MSU Mean</t>
  </si>
  <si>
    <t>Professor</t>
  </si>
  <si>
    <t>Associate Professor</t>
  </si>
  <si>
    <t>Assistant Professor</t>
  </si>
  <si>
    <t>Instructor</t>
  </si>
  <si>
    <t>Number of instructional faculty</t>
  </si>
  <si>
    <t>Undergraduates</t>
  </si>
  <si>
    <t>Graduates</t>
  </si>
  <si>
    <t>Full-Time</t>
  </si>
  <si>
    <t>Part-Time</t>
  </si>
  <si>
    <t>Total</t>
  </si>
  <si>
    <t>Student to Faculty Ratio</t>
  </si>
  <si>
    <t>Undergraduate Class Size</t>
  </si>
  <si>
    <t>CLASS SECTIONS</t>
  </si>
  <si>
    <t>2-9</t>
  </si>
  <si>
    <t>10-19</t>
  </si>
  <si>
    <t>20-29</t>
  </si>
  <si>
    <t>30-39</t>
  </si>
  <si>
    <t>40-49</t>
  </si>
  <si>
    <t>50-99</t>
  </si>
  <si>
    <t>100+</t>
  </si>
  <si>
    <t>CLASS SUB-SECTIONS</t>
  </si>
  <si>
    <t>Total number of instructional faculty</t>
  </si>
  <si>
    <t>Total number who are members of minority groups</t>
  </si>
  <si>
    <t>Total number who are women</t>
  </si>
  <si>
    <t>Total number who are men</t>
  </si>
  <si>
    <t>Total number who are nonresident aliens (international)</t>
  </si>
  <si>
    <t>Research</t>
  </si>
  <si>
    <t>Skilled Crafts</t>
  </si>
  <si>
    <t>MSU Mean as % of CUPA Mean</t>
  </si>
  <si>
    <t>MSU Mean as % of CUPA Median</t>
  </si>
  <si>
    <t>Exempt</t>
  </si>
  <si>
    <t>2011-2012</t>
  </si>
  <si>
    <t>2006-2007</t>
  </si>
  <si>
    <t>Exec./Mgr.Admin.</t>
  </si>
  <si>
    <t>Instruction/Research</t>
  </si>
  <si>
    <t>Instruction/Research Assist</t>
  </si>
  <si>
    <t>Specialist/Support</t>
  </si>
  <si>
    <t>Exempt Total</t>
  </si>
  <si>
    <t>NonExempt</t>
  </si>
  <si>
    <t>Technical/Paraprof.</t>
  </si>
  <si>
    <t>Secretarial/Clerical</t>
  </si>
  <si>
    <t>Service/Maintance</t>
  </si>
  <si>
    <t>Nonexempt Total</t>
  </si>
  <si>
    <t>Employee Total</t>
  </si>
  <si>
    <t>Full-Time Equivalent</t>
  </si>
  <si>
    <t>Cumulative GPA by Student Class in Fall Semesters</t>
  </si>
  <si>
    <t>Freshmen</t>
  </si>
  <si>
    <t>Sophomores</t>
  </si>
  <si>
    <t>Juniors</t>
  </si>
  <si>
    <t>Seniors</t>
  </si>
  <si>
    <t>Special</t>
  </si>
  <si>
    <t>Percentage Distribution of Grades in Fall Semsters</t>
  </si>
  <si>
    <t>Excellent</t>
  </si>
  <si>
    <t>Superior</t>
  </si>
  <si>
    <t>Satisfactory</t>
  </si>
  <si>
    <t>Minimum Passing</t>
  </si>
  <si>
    <t>Unsatisfactory</t>
  </si>
  <si>
    <t>Incomplete</t>
  </si>
  <si>
    <t>Drop</t>
  </si>
  <si>
    <t>Audit</t>
  </si>
  <si>
    <t>Deferred Grade</t>
  </si>
  <si>
    <t>A</t>
  </si>
  <si>
    <t>B</t>
  </si>
  <si>
    <t>C</t>
  </si>
  <si>
    <t>D</t>
  </si>
  <si>
    <t>F</t>
  </si>
  <si>
    <t>I</t>
  </si>
  <si>
    <t>N</t>
  </si>
  <si>
    <t>V</t>
  </si>
  <si>
    <t>Z</t>
  </si>
  <si>
    <t>https://ws.missouristate.edu/factbook/studentinfo/gradedistribution.asp</t>
  </si>
  <si>
    <t>http://www.missouristate.edu/assets/oir/CDS_2011-2012.xls</t>
  </si>
  <si>
    <t>2011-12 Faculty Salary Compared to CUPA</t>
  </si>
  <si>
    <t>2010-11 Faculty Salary Compared to CUPA</t>
  </si>
  <si>
    <t>Calendar Year</t>
  </si>
  <si>
    <t>College</t>
  </si>
  <si>
    <t>Course Level</t>
  </si>
  <si>
    <t>Avg Section Size</t>
  </si>
  <si>
    <t>Value</t>
  </si>
  <si>
    <t>Agriculture</t>
  </si>
  <si>
    <t>Lower Division</t>
  </si>
  <si>
    <t>Upper Division</t>
  </si>
  <si>
    <t>Graduate</t>
  </si>
  <si>
    <t>Education</t>
  </si>
  <si>
    <t>Library Science</t>
  </si>
  <si>
    <t>Undergraduate College/Provost</t>
  </si>
  <si>
    <t>GEP/IDS/UHC</t>
  </si>
  <si>
    <t>COAL</t>
  </si>
  <si>
    <t>COBA</t>
  </si>
  <si>
    <t>COE</t>
  </si>
  <si>
    <t>CHHS</t>
  </si>
  <si>
    <t>CHPA</t>
  </si>
  <si>
    <t>CNAS</t>
  </si>
  <si>
    <t>Award Use</t>
  </si>
  <si>
    <t>Service</t>
  </si>
  <si>
    <t>Equipment</t>
  </si>
  <si>
    <t>Facilities and Infrastructure</t>
  </si>
  <si>
    <t>AG</t>
  </si>
  <si>
    <t>Journal Article</t>
  </si>
  <si>
    <t>Book</t>
  </si>
  <si>
    <t>Book Chapter</t>
  </si>
  <si>
    <t>Performance</t>
  </si>
  <si>
    <t>Reporting Category</t>
  </si>
  <si>
    <t>Information Source:</t>
  </si>
  <si>
    <t>College/Department</t>
  </si>
  <si>
    <t>Employee</t>
  </si>
  <si>
    <t>Spouse</t>
  </si>
  <si>
    <t>Child/Children</t>
  </si>
  <si>
    <t>Spouse &amp; Child/Children</t>
  </si>
  <si>
    <t>Participating Providers</t>
  </si>
  <si>
    <t>Non Participating</t>
  </si>
  <si>
    <t>Per Covered Person</t>
  </si>
  <si>
    <t>Waived</t>
  </si>
  <si>
    <t>Per Family Unit</t>
  </si>
  <si>
    <t>Employee Pays</t>
  </si>
  <si>
    <t xml:space="preserve">Annual out of Pocket </t>
  </si>
  <si>
    <t xml:space="preserve"> Per Person</t>
  </si>
  <si>
    <t xml:space="preserve"> Per Family</t>
  </si>
  <si>
    <t>Prescription Benefits</t>
  </si>
  <si>
    <t>All Pharmacies</t>
  </si>
  <si>
    <t>Other Pharmacies</t>
  </si>
  <si>
    <t>Deductible</t>
  </si>
  <si>
    <t>No Limit</t>
  </si>
  <si>
    <t>Co-pay</t>
  </si>
  <si>
    <t>Preventative</t>
  </si>
  <si>
    <t>Basic Restorative</t>
  </si>
  <si>
    <t>Major Restorative</t>
  </si>
  <si>
    <t>TMJ</t>
  </si>
  <si>
    <t>Taylor Health and Wellness Center Services</t>
  </si>
  <si>
    <t>Health Insurance Deductible Per Calendar Year</t>
  </si>
  <si>
    <t>Health Insurance Monthly Premiums</t>
  </si>
  <si>
    <t>Per Person</t>
  </si>
  <si>
    <t>Per Family</t>
  </si>
  <si>
    <t>Dental Monthly Premiums</t>
  </si>
  <si>
    <t>Dental Benefits*</t>
  </si>
  <si>
    <t>2006-2007 Faculty Salary Compared to CUPA</t>
  </si>
  <si>
    <t>Endowments and Other Invested Gifts</t>
  </si>
  <si>
    <t>%</t>
  </si>
  <si>
    <t>Growth</t>
  </si>
  <si>
    <t xml:space="preserve">Source: </t>
  </si>
  <si>
    <t>JVIC</t>
  </si>
  <si>
    <t>Graduate College</t>
  </si>
  <si>
    <t>School of Agriculture</t>
  </si>
  <si>
    <t>Student Development and Public Affairs</t>
  </si>
  <si>
    <t>Report Card Indicator 1 - Faculty Salaries compared to CUPA</t>
  </si>
  <si>
    <t>National Faculty Salary Survey: NFSS 4-Digit Index Report.  The latest numbers are on the Human Resources Website and the older numbers came as an email attachment from HR.</t>
  </si>
  <si>
    <t>Report Card Indicator 2 - Faculty and Student Census</t>
  </si>
  <si>
    <t>Full-Time and Part-Time Employees by
Equal Employment Opportunity (EEO) Category</t>
  </si>
  <si>
    <t>Source:</t>
  </si>
  <si>
    <t>https://ws.missouristate.edu/factbook/faculty/employees.asp</t>
  </si>
  <si>
    <t>Report Card Indicator 4 - Total Employees and Salaries</t>
  </si>
  <si>
    <t>Report Card Indicator 8 - Grant Funding</t>
  </si>
  <si>
    <t>Sponsored Projects Activity: Comparison of Awards</t>
  </si>
  <si>
    <t>Foundation Annual Reports</t>
  </si>
  <si>
    <t>Report Card Indicator 9 - Endowments</t>
  </si>
  <si>
    <t>Interest/
Dividends</t>
  </si>
  <si>
    <t>Unrestricted</t>
  </si>
  <si>
    <t>Temporarily Restricted</t>
  </si>
  <si>
    <t>Restricted</t>
  </si>
  <si>
    <t>Total Pool</t>
  </si>
  <si>
    <t>* Numbers are in thousands.</t>
  </si>
  <si>
    <t>Report Card Indicator 10 - Retention Rates</t>
  </si>
  <si>
    <t>Graduation Rates of Entering First-Time First-Year Full-Time Cohorts
Fall 1996 to Fall 2007</t>
  </si>
  <si>
    <t>Total in cohort</t>
  </si>
  <si>
    <t>Number who graduated in:</t>
  </si>
  <si>
    <t>4-years</t>
  </si>
  <si>
    <t>5-years</t>
  </si>
  <si>
    <t>6-years</t>
  </si>
  <si>
    <t>Report Card Indicator 11 - Faculty Diversity</t>
  </si>
  <si>
    <t>Faculty Diversity</t>
  </si>
  <si>
    <t>Report Card Indicator 5 - Class Sizes</t>
  </si>
  <si>
    <t>Total by Columns</t>
  </si>
  <si>
    <t>Report Card Indicator 7 - Credit Hour Production</t>
  </si>
  <si>
    <t>Credit Hours</t>
  </si>
  <si>
    <t>Credit Hour Production by College and Course Level</t>
  </si>
  <si>
    <t>Enrollment Srv</t>
  </si>
  <si>
    <t>Report Card Indicator 6 - Research Productivity</t>
  </si>
  <si>
    <t>Research Productivity</t>
  </si>
  <si>
    <t>2010-11</t>
  </si>
  <si>
    <t>2005-06</t>
  </si>
  <si>
    <t>Part Time</t>
  </si>
  <si>
    <t>Report Card Indicator 3 - Student Grades</t>
  </si>
  <si>
    <t>Report Card Indicator 12 - Benefits</t>
  </si>
  <si>
    <t>http://www.missouristate.edu/assets/oir/CDS2006_2007.xls</t>
  </si>
  <si>
    <t>2006-07</t>
  </si>
  <si>
    <t>2011-12</t>
  </si>
  <si>
    <t>Total of All Students</t>
  </si>
  <si>
    <t>All Under-graduates</t>
  </si>
  <si>
    <t>Health Insurance Lifetime Maximum Benefits</t>
  </si>
  <si>
    <t>Budget and Priorities Committee of the Missouri State University Faculty Senate</t>
  </si>
  <si>
    <r>
      <rPr>
        <b/>
        <sz val="11"/>
        <color theme="1"/>
        <rFont val="Calibri"/>
        <family val="2"/>
        <scheme val="minor"/>
      </rPr>
      <t>Charge:</t>
    </r>
    <r>
      <rPr>
        <sz val="11"/>
        <color theme="1"/>
        <rFont val="Calibri"/>
        <family val="2"/>
        <scheme val="minor"/>
      </rPr>
      <t xml:space="preserve"> The committee shall prepare a report card on factors affecting faculty conditions and educational quality at MSU.  The total number of indicators should be around 10- 15.
The committee will identify indicators for this report card, focusing on data that is relatively easy to gather and easy to understand.  The committee will carefully document their methodologies so this report card can be done each year.  Upon identifying all the indicators to be included in the report card, the committee should pass this information onto the Rules Committee, so that they can make the report card a permanent charge for the Budget and Priorities committee. The committee should provide report card statistics for at least this year and for 5 years ago.  
In the report card, the committee should seek to convey useful information about:
    Faculty salaries, compared to CUPA
    The relative sizes of the faculty and student body (graduate and undergraduate)
    The relative sizes of the faculty and the administration
    The relative sizes of the faculty and staff
    Average class sizes at the undergraduate and graduate levels
    The use of ranked and unranked faculty in instruction
    Other factors determined by the committee to be important.</t>
    </r>
  </si>
  <si>
    <t>Indicator 1.</t>
  </si>
  <si>
    <t>Indicator 2.</t>
  </si>
  <si>
    <t>Indicator 3.</t>
  </si>
  <si>
    <t>Indicator 4.</t>
  </si>
  <si>
    <t>Indicator 5.</t>
  </si>
  <si>
    <t>Indicator 6.</t>
  </si>
  <si>
    <t>Indicator 7.</t>
  </si>
  <si>
    <t>Indicator 8.</t>
  </si>
  <si>
    <t>Indicator 9.</t>
  </si>
  <si>
    <t>Indicator 10.</t>
  </si>
  <si>
    <t>Indicator 12.</t>
  </si>
  <si>
    <t>Indicator 11.</t>
  </si>
  <si>
    <t>Faculty and Student Census</t>
  </si>
  <si>
    <t>Student Grades</t>
  </si>
  <si>
    <t>Total Employees and Salaries</t>
  </si>
  <si>
    <t>Class Size</t>
  </si>
  <si>
    <t>This report contains 12 indicators that affect faculty conditions and educational quality. The indicators are listed below. Each worksheet in this spreadsheet contains a separate indicator.</t>
  </si>
  <si>
    <t>Credit Hour Production</t>
  </si>
  <si>
    <t>Grant Funding</t>
  </si>
  <si>
    <t>Endowments</t>
  </si>
  <si>
    <t>Retention Rates</t>
  </si>
  <si>
    <t>Benefits</t>
  </si>
  <si>
    <t>Faculty Salaries Compared to CUPA</t>
  </si>
  <si>
    <t>Exhibition</t>
  </si>
  <si>
    <t>status of published; date published within reporting year.</t>
  </si>
  <si>
    <t>Book Chapter:</t>
  </si>
  <si>
    <t>Book :</t>
  </si>
  <si>
    <t>Journal Article:</t>
  </si>
  <si>
    <t>Performance:</t>
  </si>
  <si>
    <t>Exhibition:</t>
  </si>
  <si>
    <t>academic; peer-reviewed; end date within reporting year. (except Permanent collection which has an end date only once the piece is removed from the collection).</t>
  </si>
  <si>
    <t>academic; peer-reviewed; end date within reporting year.</t>
  </si>
  <si>
    <t>status of published; date published within reporting year; peer-reviewed.</t>
  </si>
  <si>
    <t>The following criteria were used by the OIR to select scholarly activities.</t>
  </si>
  <si>
    <t>Employee (paid by MSU)</t>
  </si>
  <si>
    <t>Employee (paid by self)</t>
  </si>
  <si>
    <t>2007-2008</t>
  </si>
  <si>
    <t>2012-2013</t>
  </si>
  <si>
    <t>2013-2014</t>
  </si>
  <si>
    <t>Taylor &amp; Participating Pharmacies</t>
  </si>
  <si>
    <t>MSU Insurance Fund Reserves on 12/31</t>
  </si>
  <si>
    <t>Monthly Contributions</t>
  </si>
  <si>
    <t>Employee Only (University Paid)</t>
  </si>
  <si>
    <t>Employee Paid**</t>
  </si>
  <si>
    <t>+Spouse (Employee Paid)</t>
  </si>
  <si>
    <t>+Family (Employee Paid)</t>
  </si>
  <si>
    <t>+Child(ren) (Employee Paid)</t>
  </si>
  <si>
    <t>For Calendar Year 2013 claims were approximately $2.3 million less than in 2012; in CY 2012 claims exceeded 2011 by approximately $2.7 million.</t>
  </si>
  <si>
    <t>Calendar Year Information</t>
  </si>
  <si>
    <t>Additional Funds transferred to Insurance Fund Reserve from Fringe Account</t>
  </si>
  <si>
    <t>Additional Funds transferred to Insurance Fund Reserve from President's Carry Forward fund:</t>
  </si>
  <si>
    <t>Source: MSU CFO</t>
  </si>
  <si>
    <t>Spouse (paid by employee)</t>
  </si>
  <si>
    <t>Spouse (paid by MSU)</t>
  </si>
  <si>
    <t>Spouse &amp; Child/Children (paid by employee)</t>
  </si>
  <si>
    <t>Spouse &amp; Child/Children (paid by MSU)</t>
  </si>
  <si>
    <t>+Spouse (MSU Paid)</t>
  </si>
  <si>
    <t>+Family (MSU Paid)</t>
  </si>
  <si>
    <t>2012-13 Faculty Salary Compared to CUPA</t>
  </si>
  <si>
    <t>2013-14 Faculty Salary Compared to CUPA</t>
  </si>
  <si>
    <t>NA</t>
  </si>
  <si>
    <t>2012-13</t>
  </si>
  <si>
    <t>2013-14</t>
  </si>
  <si>
    <t>Fall 2013 Student to Faculty ratio: 20 to 1</t>
  </si>
  <si>
    <t>Semester</t>
  </si>
  <si>
    <t>Total by Column</t>
  </si>
  <si>
    <t>Full-Time P</t>
  </si>
  <si>
    <t>Fall 2012</t>
  </si>
  <si>
    <t>MSU Professor Census - by College</t>
  </si>
  <si>
    <t xml:space="preserve">Full-Time </t>
  </si>
  <si>
    <t>Fall 2013</t>
  </si>
  <si>
    <t>International Programs</t>
  </si>
  <si>
    <t>VP Research &amp; Economic Development</t>
  </si>
  <si>
    <t>Course Group</t>
  </si>
  <si>
    <t>Agriculture, School of</t>
  </si>
  <si>
    <t>Arts &amp; Letters</t>
  </si>
  <si>
    <t>Business</t>
  </si>
  <si>
    <t>Health &amp; Human Services</t>
  </si>
  <si>
    <t>Humanities &amp; Public Affairs</t>
  </si>
  <si>
    <t>Library Science, Department of</t>
  </si>
  <si>
    <t>Natural &amp; Applied Sciences</t>
  </si>
  <si>
    <t>Total by COLUMNS</t>
  </si>
  <si>
    <t xml:space="preserve">www.missouristate.edu/oir/5981.htm </t>
  </si>
  <si>
    <t>Missouri State Fact Book 2013-14--PDF; pg 45</t>
  </si>
  <si>
    <t>http://public.tableausoftware.com/profile/#!/vizhome/MSUGraduationRates1996-2009/Dashboard1</t>
  </si>
  <si>
    <t>: http://www.missouristate.edu/oir/76969.htm and open the CDS 2013-14. Faculty Diversity is on tab I</t>
  </si>
  <si>
    <t>The student-to-faculty ratio is computed based on federal IPEDS definitions. In short, it is the number of full time equivalent students (full-time students plus 1/3 part-time students) to full time equivalent faculty (full-time faculty plus 1/3 part-time faculty). Excluded are all faculty and students in stand-alone, self-supporting graduate and professional programs, dual credit students, and undergraduate and graduate teaching assistants.</t>
  </si>
  <si>
    <t>Fall 2012 Student to Faculty ratio: 21 to 1</t>
  </si>
  <si>
    <t>Fall 2009 Student to Faculty ratio: 21 to 1</t>
  </si>
  <si>
    <t>Fall 2010 Student to Faculty ratio: 21 to 1</t>
  </si>
  <si>
    <t>Fall 2011 Student to Faculty ratio: 21 to 1</t>
  </si>
  <si>
    <t>https://mis.missouristate.edu/KeyPerformanceIndicators/kpi/index/9</t>
  </si>
  <si>
    <t xml:space="preserve">RPI6 Research Productivity: Data Set for AIM Dashboard—Research and Scholarship (View OLAP Analysis).                                                                          </t>
  </si>
  <si>
    <t xml:space="preserve">     AIM Dashboard&lt;http://www.secure.missouristate.edu/mis/database/ArgosRedirect.asp?report=GDYDCZUOJ3MYYGTHOWEBEAYES6GSZQOQODV55FRTPXNI2KUMAW7QTT7VC4VJUZKVZFHQKL5LUYYU2&amp;AutoLogOn&gt; --&gt; Enrollment Management tab --&gt; View OLAP Analysis</t>
  </si>
  <si>
    <t>Argos: Student.Dashboards.ODSPROD - AIM Dashboard 2013</t>
  </si>
  <si>
    <t xml:space="preserve">    Factbook pg 19</t>
  </si>
  <si>
    <t>Year 2013-14</t>
  </si>
  <si>
    <t>Library Science Department</t>
  </si>
  <si>
    <t xml:space="preserve">Separately reported by Library Science personnel--not included in the Information Source below </t>
  </si>
  <si>
    <t>2014-2015</t>
  </si>
  <si>
    <t>Source: Student.Campus-wide Census.ODSPROD - GPA by College and Department-Point in Time</t>
  </si>
  <si>
    <t>ODSPROD Course/Section Grade Distributions FA 2009 &amp; After (OLAP)</t>
  </si>
  <si>
    <t>2014-15 Faculty Salary Compared to CUPA</t>
  </si>
  <si>
    <t>(Data unavailble)</t>
  </si>
  <si>
    <t>Fall 2014</t>
  </si>
  <si>
    <t>2014-15</t>
  </si>
  <si>
    <t>Information Source: Common Data Set 2014-2015</t>
  </si>
  <si>
    <t>http://www.missouristate.edu/oir/76969.htm</t>
  </si>
  <si>
    <t>Student.Dashboards.ODSPROD - AIM Dashboard</t>
  </si>
  <si>
    <t>Resources &amp; Productivity</t>
  </si>
  <si>
    <t>Faculty Credit Hour Production and Section Details OLAP Anlaysis</t>
  </si>
  <si>
    <t>(missing?)</t>
  </si>
  <si>
    <t xml:space="preserve">Calendar Year--&gt; </t>
  </si>
  <si>
    <t>(missing)</t>
  </si>
  <si>
    <t>FY 2006</t>
  </si>
  <si>
    <t>FY 2007</t>
  </si>
  <si>
    <t>FY 2008</t>
  </si>
  <si>
    <t>FY 2009</t>
  </si>
  <si>
    <t>FY 2010</t>
  </si>
  <si>
    <t>FY 2011</t>
  </si>
  <si>
    <t>FY 2012</t>
  </si>
  <si>
    <t>FY 2013</t>
  </si>
  <si>
    <t>FY 2014</t>
  </si>
  <si>
    <t>Cal Yr</t>
  </si>
  <si>
    <t>*Orthodontia not covered. Source: http://www.missouristate.edu/assets/human/fringe_benefits_summary_faculty_January_2015.pdf</t>
  </si>
  <si>
    <t>MSU Insurance Claims*</t>
  </si>
  <si>
    <t>Not reported</t>
  </si>
  <si>
    <t xml:space="preserve">*I added this table with the exact figures. Last year's report only included the sentence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</si>
</sst>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
    <numFmt numFmtId="167" formatCode="_(* #,##0_);_(* \(#,##0\);_(* &quot;-&quot;??_);_(@_)"/>
    <numFmt numFmtId="168" formatCode="[$$-409]#,##0.00"/>
    <numFmt numFmtId="169" formatCode="[$$-409]#,##0"/>
    <numFmt numFmtId="170" formatCode="_(&quot;$&quot;* #,##0_);_(&quot;$&quot;* \(#,##0\);_(&quot;$&quot;* &quot;-&quot;??_);_(@_)"/>
  </numFmts>
  <fonts count="27"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sz val="10"/>
      <name val="Arial"/>
      <family val="2"/>
    </font>
    <font>
      <b/>
      <sz val="14"/>
      <color theme="1"/>
      <name val="Calibri"/>
      <family val="2"/>
      <scheme val="minor"/>
    </font>
    <font>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b/>
      <sz val="14"/>
      <name val="Calibri"/>
      <family val="2"/>
      <scheme val="minor"/>
    </font>
    <font>
      <b/>
      <u/>
      <sz val="11"/>
      <name val="Calibri"/>
      <family val="2"/>
      <scheme val="minor"/>
    </font>
    <font>
      <sz val="11"/>
      <color rgb="FFFF0000"/>
      <name val="Calibri"/>
      <family val="2"/>
      <scheme val="minor"/>
    </font>
    <font>
      <u/>
      <sz val="11"/>
      <name val="Calibri"/>
      <family val="2"/>
      <scheme val="minor"/>
    </font>
    <font>
      <b/>
      <sz val="10"/>
      <name val="Calibri"/>
      <family val="2"/>
      <scheme val="minor"/>
    </font>
    <font>
      <b/>
      <sz val="11"/>
      <color rgb="FF000000"/>
      <name val="Calibri"/>
      <family val="2"/>
      <scheme val="minor"/>
    </font>
    <font>
      <sz val="12"/>
      <color rgb="FF000000"/>
      <name val="Calibri"/>
      <family val="2"/>
      <scheme val="minor"/>
    </font>
    <font>
      <sz val="10"/>
      <name val="Arial"/>
      <family val="2"/>
    </font>
    <font>
      <u/>
      <sz val="10"/>
      <color indexed="12"/>
      <name val="Arial"/>
      <family val="2"/>
    </font>
    <font>
      <b/>
      <sz val="18"/>
      <color theme="1"/>
      <name val="Calibri"/>
      <family val="2"/>
      <scheme val="minor"/>
    </font>
    <font>
      <sz val="11"/>
      <color rgb="FFC00000"/>
      <name val="Calibri"/>
      <family val="2"/>
      <scheme val="minor"/>
    </font>
    <font>
      <b/>
      <sz val="10"/>
      <color theme="1"/>
      <name val="Calibri"/>
      <family val="2"/>
      <scheme val="minor"/>
    </font>
    <font>
      <sz val="11"/>
      <color rgb="FF0000FF"/>
      <name val="Calibri"/>
      <family val="2"/>
      <scheme val="minor"/>
    </font>
    <font>
      <sz val="11"/>
      <color theme="1"/>
      <name val="Calibri"/>
      <family val="2"/>
    </font>
    <font>
      <b/>
      <sz val="11"/>
      <color theme="1"/>
      <name val="Calibri"/>
      <family val="2"/>
    </font>
    <font>
      <b/>
      <sz val="10"/>
      <name val="Arial"/>
      <family val="2"/>
    </font>
    <font>
      <b/>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BCDCF5"/>
        <bgColor indexed="64"/>
      </patternFill>
    </fill>
    <fill>
      <patternFill patternType="solid">
        <fgColor rgb="FFD8CA9E"/>
        <bgColor indexed="64"/>
      </patternFill>
    </fill>
    <fill>
      <patternFill patternType="solid">
        <fgColor rgb="FFFFD296"/>
        <bgColor indexed="64"/>
      </patternFill>
    </fill>
    <fill>
      <patternFill patternType="solid">
        <fgColor rgb="FFFFFF00"/>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s>
  <cellStyleXfs count="11">
    <xf numFmtId="0" fontId="0" fillId="0" borderId="0"/>
    <xf numFmtId="0" fontId="3"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xf numFmtId="0" fontId="18" fillId="0" borderId="0" applyNumberFormat="0" applyFill="0" applyBorder="0" applyAlignment="0" applyProtection="0">
      <alignment vertical="top"/>
      <protection locked="0"/>
    </xf>
    <xf numFmtId="9" fontId="17" fillId="0" borderId="0" applyFont="0" applyFill="0" applyBorder="0" applyAlignment="0" applyProtection="0"/>
    <xf numFmtId="0" fontId="4" fillId="0" borderId="0"/>
  </cellStyleXfs>
  <cellXfs count="439">
    <xf numFmtId="0" fontId="0" fillId="0" borderId="0" xfId="0"/>
    <xf numFmtId="0" fontId="3" fillId="0" borderId="0" xfId="1"/>
    <xf numFmtId="0" fontId="0" fillId="0" borderId="0" xfId="0" applyBorder="1"/>
    <xf numFmtId="0" fontId="4" fillId="0" borderId="0" xfId="0" applyFont="1" applyBorder="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right" vertical="top"/>
    </xf>
    <xf numFmtId="0" fontId="1" fillId="0" borderId="0" xfId="0" applyFont="1" applyBorder="1"/>
    <xf numFmtId="0" fontId="5" fillId="0" borderId="0" xfId="0" applyFont="1"/>
    <xf numFmtId="0" fontId="0" fillId="0" borderId="0" xfId="0"/>
    <xf numFmtId="0" fontId="0" fillId="0" borderId="0" xfId="0" applyAlignment="1">
      <alignment horizontal="left"/>
    </xf>
    <xf numFmtId="166" fontId="0" fillId="0" borderId="0" xfId="3" applyNumberFormat="1" applyFont="1"/>
    <xf numFmtId="0" fontId="1" fillId="0" borderId="0" xfId="0" applyFont="1"/>
    <xf numFmtId="0" fontId="0" fillId="0" borderId="0" xfId="0"/>
    <xf numFmtId="165" fontId="0" fillId="0" borderId="0" xfId="0" applyNumberFormat="1"/>
    <xf numFmtId="165" fontId="0" fillId="0" borderId="2" xfId="0" applyNumberFormat="1" applyBorder="1"/>
    <xf numFmtId="0" fontId="0" fillId="0" borderId="0" xfId="0"/>
    <xf numFmtId="0" fontId="0" fillId="0" borderId="0" xfId="0" applyFont="1" applyBorder="1"/>
    <xf numFmtId="0" fontId="0" fillId="0" borderId="0" xfId="0" applyFont="1"/>
    <xf numFmtId="0" fontId="0" fillId="0" borderId="0" xfId="0" applyFont="1" applyFill="1" applyBorder="1"/>
    <xf numFmtId="0" fontId="9" fillId="0" borderId="0" xfId="0" applyNumberFormat="1" applyFont="1" applyAlignment="1"/>
    <xf numFmtId="0" fontId="5" fillId="0" borderId="0" xfId="0" applyFont="1" applyBorder="1"/>
    <xf numFmtId="0" fontId="0" fillId="0" borderId="0" xfId="0" applyFill="1" applyBorder="1"/>
    <xf numFmtId="0" fontId="0" fillId="0" borderId="0" xfId="0"/>
    <xf numFmtId="0" fontId="9" fillId="0" borderId="0" xfId="0" applyNumberFormat="1" applyFont="1" applyFill="1" applyBorder="1" applyAlignment="1"/>
    <xf numFmtId="169" fontId="9" fillId="0" borderId="0" xfId="0" applyNumberFormat="1" applyFont="1" applyFill="1" applyBorder="1"/>
    <xf numFmtId="0" fontId="9" fillId="0" borderId="1" xfId="0" applyNumberFormat="1" applyFont="1" applyFill="1" applyBorder="1" applyAlignment="1"/>
    <xf numFmtId="169" fontId="9" fillId="0" borderId="1" xfId="0" applyNumberFormat="1" applyFont="1" applyFill="1" applyBorder="1"/>
    <xf numFmtId="9" fontId="9" fillId="0" borderId="1" xfId="0" applyNumberFormat="1" applyFont="1" applyFill="1" applyBorder="1"/>
    <xf numFmtId="168" fontId="9" fillId="0" borderId="1" xfId="0" applyNumberFormat="1" applyFont="1" applyFill="1" applyBorder="1"/>
    <xf numFmtId="164" fontId="9" fillId="0" borderId="1" xfId="0" applyNumberFormat="1" applyFont="1" applyFill="1" applyBorder="1"/>
    <xf numFmtId="0" fontId="9" fillId="0" borderId="1" xfId="0" applyNumberFormat="1" applyFont="1" applyFill="1" applyBorder="1" applyAlignment="1">
      <alignment horizontal="center" wrapText="1"/>
    </xf>
    <xf numFmtId="165" fontId="9" fillId="0" borderId="1" xfId="0" applyNumberFormat="1" applyFont="1" applyFill="1" applyBorder="1"/>
    <xf numFmtId="0" fontId="9" fillId="0" borderId="1" xfId="0" applyNumberFormat="1" applyFont="1" applyFill="1" applyBorder="1" applyAlignment="1">
      <alignment horizontal="right"/>
    </xf>
    <xf numFmtId="0" fontId="13" fillId="0" borderId="1" xfId="0" applyNumberFormat="1" applyFont="1" applyFill="1" applyBorder="1" applyAlignment="1"/>
    <xf numFmtId="0" fontId="9" fillId="0" borderId="1" xfId="0" applyNumberFormat="1" applyFont="1" applyFill="1" applyBorder="1" applyAlignment="1">
      <alignment horizontal="left" indent="1"/>
    </xf>
    <xf numFmtId="0" fontId="0" fillId="0" borderId="1" xfId="0" applyFont="1" applyFill="1" applyBorder="1"/>
    <xf numFmtId="0" fontId="9" fillId="0" borderId="1" xfId="0" applyNumberFormat="1" applyFont="1" applyFill="1" applyBorder="1" applyAlignment="1">
      <alignment horizontal="center" vertical="center"/>
    </xf>
    <xf numFmtId="0" fontId="2" fillId="0" borderId="1" xfId="0" applyFont="1" applyBorder="1" applyAlignment="1">
      <alignment vertical="center" wrapText="1"/>
    </xf>
    <xf numFmtId="0" fontId="16" fillId="0" borderId="1" xfId="0" applyFont="1" applyBorder="1" applyAlignment="1">
      <alignment vertical="center" wrapText="1"/>
    </xf>
    <xf numFmtId="165" fontId="2" fillId="0" borderId="1" xfId="0" applyNumberFormat="1" applyFont="1" applyBorder="1" applyAlignment="1">
      <alignment vertical="center" wrapText="1"/>
    </xf>
    <xf numFmtId="166" fontId="6" fillId="0" borderId="1" xfId="3" applyNumberFormat="1" applyFont="1" applyBorder="1"/>
    <xf numFmtId="0" fontId="15" fillId="0" borderId="0" xfId="0" applyFont="1" applyFill="1" applyBorder="1" applyAlignment="1">
      <alignment vertical="center" wrapText="1"/>
    </xf>
    <xf numFmtId="0" fontId="0" fillId="0" borderId="0" xfId="0" applyFill="1"/>
    <xf numFmtId="0" fontId="1" fillId="0" borderId="0" xfId="0" applyFont="1" applyFill="1"/>
    <xf numFmtId="0" fontId="1" fillId="0" borderId="0" xfId="0" applyFont="1" applyFill="1" applyBorder="1"/>
    <xf numFmtId="0" fontId="7" fillId="0" borderId="0" xfId="0" applyNumberFormat="1" applyFont="1" applyFill="1" applyBorder="1"/>
    <xf numFmtId="0" fontId="0" fillId="0" borderId="1" xfId="0" applyFont="1" applyFill="1" applyBorder="1" applyAlignment="1">
      <alignment horizontal="left"/>
    </xf>
    <xf numFmtId="0" fontId="1" fillId="0" borderId="1" xfId="0" applyFont="1" applyFill="1" applyBorder="1"/>
    <xf numFmtId="0" fontId="0" fillId="0" borderId="1" xfId="0" applyFont="1" applyFill="1" applyBorder="1" applyAlignment="1"/>
    <xf numFmtId="0" fontId="2" fillId="0" borderId="1" xfId="0" applyFont="1" applyFill="1" applyBorder="1" applyAlignment="1">
      <alignment wrapText="1"/>
    </xf>
    <xf numFmtId="0" fontId="0" fillId="0" borderId="3" xfId="0" applyFont="1" applyFill="1" applyBorder="1" applyAlignment="1"/>
    <xf numFmtId="0" fontId="0" fillId="0" borderId="0" xfId="0" applyFont="1" applyFill="1" applyBorder="1" applyAlignment="1"/>
    <xf numFmtId="0" fontId="0" fillId="0" borderId="9" xfId="0" applyNumberFormat="1" applyFont="1" applyFill="1" applyBorder="1"/>
    <xf numFmtId="0" fontId="7" fillId="0" borderId="9" xfId="0" applyNumberFormat="1" applyFont="1" applyFill="1" applyBorder="1"/>
    <xf numFmtId="0" fontId="0" fillId="0" borderId="9" xfId="0" applyFont="1" applyFill="1" applyBorder="1"/>
    <xf numFmtId="0" fontId="0" fillId="0" borderId="2" xfId="0" applyFont="1" applyFill="1" applyBorder="1"/>
    <xf numFmtId="0" fontId="1" fillId="0" borderId="1" xfId="0" applyFont="1" applyBorder="1"/>
    <xf numFmtId="0" fontId="1" fillId="0" borderId="7" xfId="0" applyFont="1" applyFill="1" applyBorder="1" applyAlignment="1">
      <alignment horizontal="left"/>
    </xf>
    <xf numFmtId="0" fontId="0" fillId="0" borderId="6" xfId="0" applyFont="1" applyFill="1" applyBorder="1" applyAlignment="1">
      <alignment horizontal="left" wrapText="1"/>
    </xf>
    <xf numFmtId="0" fontId="0" fillId="0" borderId="6" xfId="0" applyFont="1" applyFill="1" applyBorder="1" applyAlignment="1"/>
    <xf numFmtId="0" fontId="1" fillId="0" borderId="10" xfId="0" applyFont="1" applyFill="1" applyBorder="1"/>
    <xf numFmtId="0" fontId="1" fillId="0" borderId="10" xfId="0" applyFont="1" applyFill="1" applyBorder="1" applyAlignment="1"/>
    <xf numFmtId="0" fontId="5" fillId="0" borderId="0" xfId="0" applyFont="1" applyFill="1" applyAlignment="1"/>
    <xf numFmtId="0" fontId="1" fillId="0" borderId="0" xfId="0" applyFont="1" applyFill="1" applyBorder="1" applyAlignment="1">
      <alignment horizontal="center"/>
    </xf>
    <xf numFmtId="0" fontId="0" fillId="0" borderId="0" xfId="0" applyFont="1" applyFill="1"/>
    <xf numFmtId="0" fontId="0" fillId="0" borderId="1" xfId="0" applyBorder="1"/>
    <xf numFmtId="167" fontId="6" fillId="0" borderId="1" xfId="2" applyNumberFormat="1" applyFont="1" applyFill="1" applyBorder="1"/>
    <xf numFmtId="0" fontId="0" fillId="2" borderId="1" xfId="0" applyFont="1" applyFill="1" applyBorder="1"/>
    <xf numFmtId="167" fontId="6" fillId="2" borderId="1" xfId="2" applyNumberFormat="1" applyFont="1" applyFill="1" applyBorder="1"/>
    <xf numFmtId="0" fontId="1" fillId="2" borderId="1" xfId="0" applyFont="1" applyFill="1" applyBorder="1"/>
    <xf numFmtId="167" fontId="1" fillId="2" borderId="1" xfId="2" applyNumberFormat="1" applyFont="1" applyFill="1" applyBorder="1"/>
    <xf numFmtId="0" fontId="0" fillId="0" borderId="1" xfId="0" applyFont="1" applyFill="1" applyBorder="1" applyAlignment="1">
      <alignment horizontal="left" indent="1"/>
    </xf>
    <xf numFmtId="0" fontId="3" fillId="0" borderId="0" xfId="1" applyAlignment="1">
      <alignment horizontal="left"/>
    </xf>
    <xf numFmtId="1" fontId="0" fillId="0" borderId="0" xfId="0" applyNumberFormat="1"/>
    <xf numFmtId="0" fontId="0" fillId="0" borderId="2" xfId="0" applyBorder="1"/>
    <xf numFmtId="0" fontId="1" fillId="2" borderId="0" xfId="0" applyFont="1" applyFill="1"/>
    <xf numFmtId="0" fontId="1" fillId="0" borderId="2" xfId="0" applyFont="1" applyBorder="1"/>
    <xf numFmtId="1" fontId="0" fillId="0" borderId="2" xfId="0" applyNumberFormat="1" applyBorder="1"/>
    <xf numFmtId="165" fontId="1" fillId="2" borderId="0" xfId="0" applyNumberFormat="1" applyFont="1" applyFill="1"/>
    <xf numFmtId="1" fontId="1" fillId="2" borderId="0" xfId="0" applyNumberFormat="1" applyFont="1" applyFill="1"/>
    <xf numFmtId="0" fontId="0" fillId="0" borderId="0" xfId="0" applyAlignment="1">
      <alignment horizontal="left" indent="2"/>
    </xf>
    <xf numFmtId="165" fontId="0" fillId="0" borderId="1" xfId="0" applyNumberFormat="1" applyBorder="1"/>
    <xf numFmtId="165" fontId="1" fillId="0" borderId="1" xfId="0" applyNumberFormat="1" applyFont="1" applyBorder="1"/>
    <xf numFmtId="170" fontId="0" fillId="0" borderId="1" xfId="4" applyNumberFormat="1" applyFont="1" applyBorder="1"/>
    <xf numFmtId="170" fontId="12" fillId="0" borderId="1" xfId="4" applyNumberFormat="1" applyFont="1" applyBorder="1"/>
    <xf numFmtId="167" fontId="0" fillId="0" borderId="1" xfId="2" applyNumberFormat="1" applyFont="1" applyBorder="1"/>
    <xf numFmtId="0" fontId="0" fillId="2" borderId="1" xfId="0" applyFill="1" applyBorder="1"/>
    <xf numFmtId="166" fontId="0" fillId="2" borderId="1" xfId="3" applyNumberFormat="1" applyFont="1" applyFill="1" applyBorder="1"/>
    <xf numFmtId="167" fontId="0" fillId="0" borderId="1" xfId="2" applyNumberFormat="1" applyFont="1" applyFill="1" applyBorder="1"/>
    <xf numFmtId="0" fontId="0" fillId="0" borderId="1" xfId="0" applyFont="1" applyBorder="1" applyAlignment="1">
      <alignment horizontal="center"/>
    </xf>
    <xf numFmtId="0" fontId="14" fillId="0" borderId="0" xfId="0" applyFont="1" applyBorder="1" applyAlignment="1">
      <alignment horizontal="center" vertical="center" wrapText="1"/>
    </xf>
    <xf numFmtId="0" fontId="2" fillId="2" borderId="1" xfId="0" applyFont="1" applyFill="1" applyBorder="1"/>
    <xf numFmtId="3" fontId="9" fillId="0" borderId="1" xfId="0" applyNumberFormat="1" applyFont="1" applyFill="1" applyBorder="1"/>
    <xf numFmtId="0" fontId="9" fillId="2" borderId="1" xfId="0" applyFont="1" applyFill="1" applyBorder="1"/>
    <xf numFmtId="0" fontId="0" fillId="0" borderId="0" xfId="0" applyFont="1"/>
    <xf numFmtId="0" fontId="0" fillId="0" borderId="1" xfId="0" applyFont="1" applyBorder="1"/>
    <xf numFmtId="0" fontId="8" fillId="0" borderId="1" xfId="0" applyFont="1" applyBorder="1" applyAlignment="1">
      <alignment vertical="center" wrapText="1"/>
    </xf>
    <xf numFmtId="0" fontId="8" fillId="0" borderId="1" xfId="0" applyFont="1" applyBorder="1" applyAlignment="1"/>
    <xf numFmtId="0" fontId="8" fillId="0" borderId="1" xfId="0" applyFont="1" applyBorder="1"/>
    <xf numFmtId="49" fontId="8" fillId="0" borderId="1" xfId="0" applyNumberFormat="1" applyFont="1" applyBorder="1" applyAlignment="1">
      <alignment horizontal="center"/>
    </xf>
    <xf numFmtId="0" fontId="0" fillId="0" borderId="1" xfId="0" applyFont="1" applyFill="1" applyBorder="1" applyAlignment="1">
      <alignment horizontal="right"/>
    </xf>
    <xf numFmtId="0" fontId="8" fillId="2" borderId="1" xfId="0" applyFont="1" applyFill="1" applyBorder="1" applyAlignment="1">
      <alignment horizontal="center"/>
    </xf>
    <xf numFmtId="0" fontId="8" fillId="0" borderId="1" xfId="0" applyNumberFormat="1" applyFont="1" applyFill="1" applyBorder="1" applyAlignment="1">
      <alignment horizontal="right"/>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 xfId="0" applyFont="1" applyBorder="1" applyAlignment="1">
      <alignment horizontal="right"/>
    </xf>
    <xf numFmtId="0" fontId="1" fillId="2" borderId="1" xfId="0" applyFont="1" applyFill="1" applyBorder="1" applyAlignment="1">
      <alignment horizontal="right"/>
    </xf>
    <xf numFmtId="0" fontId="0" fillId="0" borderId="0" xfId="0" applyFont="1" applyFill="1" applyBorder="1" applyAlignment="1">
      <alignment horizontal="left" wrapText="1"/>
    </xf>
    <xf numFmtId="0" fontId="0" fillId="0" borderId="13" xfId="0" applyBorder="1"/>
    <xf numFmtId="0" fontId="2" fillId="0" borderId="1" xfId="0" applyFont="1" applyFill="1" applyBorder="1" applyAlignment="1">
      <alignment horizontal="center" wrapText="1"/>
    </xf>
    <xf numFmtId="0" fontId="1" fillId="0" borderId="9" xfId="0" applyFont="1" applyFill="1" applyBorder="1"/>
    <xf numFmtId="0" fontId="0" fillId="0" borderId="6" xfId="0" applyBorder="1"/>
    <xf numFmtId="0" fontId="0" fillId="0" borderId="10" xfId="0" applyBorder="1"/>
    <xf numFmtId="0" fontId="1" fillId="0" borderId="1" xfId="0" applyFont="1" applyBorder="1" applyAlignment="1">
      <alignment wrapText="1"/>
    </xf>
    <xf numFmtId="2" fontId="0" fillId="0" borderId="1" xfId="0" applyNumberFormat="1" applyBorder="1"/>
    <xf numFmtId="9" fontId="0" fillId="0" borderId="1" xfId="3" applyFont="1" applyBorder="1"/>
    <xf numFmtId="9" fontId="0" fillId="0" borderId="13" xfId="3" applyFont="1" applyBorder="1"/>
    <xf numFmtId="0" fontId="9" fillId="0" borderId="1" xfId="0" applyNumberFormat="1" applyFont="1" applyBorder="1" applyAlignment="1"/>
    <xf numFmtId="0" fontId="0" fillId="0" borderId="1" xfId="0" applyFont="1" applyBorder="1" applyAlignment="1">
      <alignment vertical="center"/>
    </xf>
    <xf numFmtId="0" fontId="9" fillId="0" borderId="1" xfId="0" applyNumberFormat="1" applyFont="1" applyFill="1" applyBorder="1" applyAlignment="1">
      <alignment vertical="center"/>
    </xf>
    <xf numFmtId="0" fontId="9" fillId="0" borderId="1" xfId="0" applyNumberFormat="1" applyFont="1" applyBorder="1" applyAlignment="1">
      <alignment vertical="center"/>
    </xf>
    <xf numFmtId="164" fontId="9" fillId="3" borderId="1" xfId="0" applyNumberFormat="1" applyFont="1" applyFill="1" applyBorder="1"/>
    <xf numFmtId="0" fontId="0" fillId="3" borderId="1" xfId="0" applyFont="1" applyFill="1" applyBorder="1"/>
    <xf numFmtId="0" fontId="9" fillId="3" borderId="1" xfId="0" applyNumberFormat="1" applyFont="1" applyFill="1" applyBorder="1" applyAlignment="1"/>
    <xf numFmtId="0" fontId="9" fillId="3" borderId="1" xfId="0" applyNumberFormat="1" applyFont="1" applyFill="1" applyBorder="1" applyAlignment="1">
      <alignment horizontal="center" wrapText="1"/>
    </xf>
    <xf numFmtId="165" fontId="9" fillId="3" borderId="1" xfId="0" applyNumberFormat="1" applyFont="1" applyFill="1" applyBorder="1"/>
    <xf numFmtId="9" fontId="9" fillId="3" borderId="1" xfId="0" applyNumberFormat="1" applyFont="1" applyFill="1" applyBorder="1"/>
    <xf numFmtId="169" fontId="9" fillId="3" borderId="1" xfId="0" applyNumberFormat="1" applyFont="1" applyFill="1" applyBorder="1"/>
    <xf numFmtId="168" fontId="9" fillId="3" borderId="1" xfId="0" applyNumberFormat="1" applyFont="1" applyFill="1" applyBorder="1"/>
    <xf numFmtId="0" fontId="8" fillId="3" borderId="1" xfId="0" applyNumberFormat="1" applyFont="1" applyFill="1" applyBorder="1" applyAlignment="1">
      <alignment horizontal="right"/>
    </xf>
    <xf numFmtId="0" fontId="0" fillId="3" borderId="1" xfId="0" applyFont="1" applyFill="1" applyBorder="1" applyAlignment="1">
      <alignment vertical="center"/>
    </xf>
    <xf numFmtId="169" fontId="9" fillId="3" borderId="1" xfId="0" applyNumberFormat="1" applyFont="1" applyFill="1" applyBorder="1" applyAlignment="1">
      <alignment horizontal="center" vertical="center"/>
    </xf>
    <xf numFmtId="0" fontId="0" fillId="0" borderId="0" xfId="0" applyFont="1" applyAlignment="1">
      <alignment horizontal="left"/>
    </xf>
    <xf numFmtId="0" fontId="8" fillId="0" borderId="0" xfId="0" applyFont="1" applyFill="1" applyBorder="1" applyAlignment="1">
      <alignment horizontal="center"/>
    </xf>
    <xf numFmtId="3" fontId="8" fillId="0" borderId="0" xfId="0" applyNumberFormat="1" applyFont="1" applyFill="1" applyBorder="1" applyAlignment="1">
      <alignment horizontal="right"/>
    </xf>
    <xf numFmtId="0" fontId="0" fillId="0" borderId="1" xfId="0" applyFont="1" applyFill="1" applyBorder="1" applyAlignment="1">
      <alignment horizontal="left" vertical="top" wrapText="1"/>
    </xf>
    <xf numFmtId="0" fontId="9" fillId="0" borderId="1" xfId="0" applyFont="1" applyBorder="1"/>
    <xf numFmtId="0" fontId="2" fillId="0" borderId="0" xfId="0" applyFont="1" applyFill="1" applyBorder="1" applyAlignment="1"/>
    <xf numFmtId="0" fontId="15" fillId="0" borderId="0" xfId="0" applyFont="1" applyFill="1" applyBorder="1" applyAlignment="1">
      <alignment horizontal="right"/>
    </xf>
    <xf numFmtId="0" fontId="1" fillId="0" borderId="0" xfId="0" applyFont="1" applyFill="1" applyBorder="1" applyAlignment="1">
      <alignment horizontal="right"/>
    </xf>
    <xf numFmtId="0" fontId="2" fillId="2" borderId="1" xfId="0" applyFont="1" applyFill="1" applyBorder="1" applyAlignment="1">
      <alignment horizontal="left"/>
    </xf>
    <xf numFmtId="0" fontId="2" fillId="2" borderId="12" xfId="0" applyFont="1" applyFill="1" applyBorder="1" applyAlignment="1">
      <alignment horizontal="left"/>
    </xf>
    <xf numFmtId="0" fontId="1" fillId="0" borderId="3" xfId="0" applyFont="1" applyBorder="1" applyAlignment="1">
      <alignment horizontal="right" vertical="top" indent="1"/>
    </xf>
    <xf numFmtId="3" fontId="9" fillId="0" borderId="1" xfId="0" applyNumberFormat="1" applyFont="1" applyFill="1" applyBorder="1" applyAlignment="1"/>
    <xf numFmtId="3" fontId="9" fillId="0" borderId="1" xfId="0" applyNumberFormat="1" applyFont="1" applyBorder="1" applyAlignment="1"/>
    <xf numFmtId="0" fontId="8" fillId="0" borderId="1" xfId="0" applyNumberFormat="1" applyFont="1" applyFill="1" applyBorder="1" applyAlignment="1"/>
    <xf numFmtId="0" fontId="8" fillId="0" borderId="1" xfId="0" applyNumberFormat="1" applyFont="1" applyBorder="1" applyAlignment="1"/>
    <xf numFmtId="0" fontId="8" fillId="0" borderId="1" xfId="0" applyNumberFormat="1" applyFont="1" applyFill="1" applyBorder="1"/>
    <xf numFmtId="0" fontId="8" fillId="0" borderId="3" xfId="0" applyNumberFormat="1" applyFont="1" applyFill="1" applyBorder="1" applyAlignment="1">
      <alignment horizontal="center"/>
    </xf>
    <xf numFmtId="0" fontId="8" fillId="0" borderId="5" xfId="0" applyNumberFormat="1" applyFont="1" applyFill="1" applyBorder="1" applyAlignment="1">
      <alignment horizontal="center"/>
    </xf>
    <xf numFmtId="164" fontId="9" fillId="3" borderId="1" xfId="0" applyNumberFormat="1" applyFont="1" applyFill="1" applyBorder="1" applyAlignment="1">
      <alignment horizontal="right"/>
    </xf>
    <xf numFmtId="164" fontId="9" fillId="0" borderId="1" xfId="0" applyNumberFormat="1" applyFont="1" applyFill="1" applyBorder="1" applyAlignment="1">
      <alignment horizontal="right"/>
    </xf>
    <xf numFmtId="164" fontId="9" fillId="0" borderId="1" xfId="0" applyNumberFormat="1" applyFont="1" applyBorder="1" applyAlignment="1"/>
    <xf numFmtId="3" fontId="9" fillId="0" borderId="0" xfId="0" applyNumberFormat="1" applyFont="1" applyFill="1" applyBorder="1" applyAlignment="1"/>
    <xf numFmtId="3" fontId="9" fillId="0" borderId="0" xfId="0" applyNumberFormat="1" applyFont="1" applyFill="1" applyBorder="1"/>
    <xf numFmtId="3" fontId="9" fillId="0" borderId="0" xfId="0" applyNumberFormat="1" applyFont="1" applyBorder="1" applyAlignment="1"/>
    <xf numFmtId="0" fontId="9" fillId="0" borderId="1" xfId="0" quotePrefix="1" applyNumberFormat="1" applyFont="1" applyFill="1" applyBorder="1" applyAlignment="1"/>
    <xf numFmtId="164" fontId="9" fillId="0" borderId="1" xfId="0" applyNumberFormat="1" applyFont="1" applyFill="1" applyBorder="1" applyAlignment="1"/>
    <xf numFmtId="0" fontId="9" fillId="0" borderId="0" xfId="0" applyNumberFormat="1" applyFont="1" applyAlignment="1">
      <alignment wrapText="1"/>
    </xf>
    <xf numFmtId="164" fontId="9" fillId="0" borderId="1" xfId="0" applyNumberFormat="1" applyFont="1" applyFill="1" applyBorder="1" applyAlignment="1">
      <alignment vertical="center"/>
    </xf>
    <xf numFmtId="0" fontId="9" fillId="0" borderId="1" xfId="0" applyNumberFormat="1" applyFont="1" applyFill="1" applyBorder="1" applyAlignment="1">
      <alignment wrapText="1"/>
    </xf>
    <xf numFmtId="165" fontId="2" fillId="0" borderId="1" xfId="0" applyNumberFormat="1" applyFont="1" applyBorder="1" applyAlignment="1">
      <alignment horizontal="center" vertical="center" wrapText="1"/>
    </xf>
    <xf numFmtId="0" fontId="5" fillId="2" borderId="0" xfId="0" applyFont="1" applyFill="1" applyAlignment="1">
      <alignment horizontal="center"/>
    </xf>
    <xf numFmtId="0" fontId="0" fillId="0" borderId="0" xfId="0" applyBorder="1" applyAlignment="1">
      <alignment horizontal="left" wrapText="1"/>
    </xf>
    <xf numFmtId="0" fontId="3" fillId="0" borderId="0" xfId="1" applyAlignment="1">
      <alignment horizontal="left" wrapText="1"/>
    </xf>
    <xf numFmtId="0" fontId="9" fillId="0" borderId="0" xfId="1" applyFont="1" applyAlignment="1">
      <alignment horizontal="left" wrapText="1"/>
    </xf>
    <xf numFmtId="9" fontId="0" fillId="0" borderId="0" xfId="3" applyFont="1" applyFill="1" applyBorder="1"/>
    <xf numFmtId="0" fontId="1" fillId="0" borderId="0" xfId="0" applyFont="1" applyAlignment="1">
      <alignment horizontal="center"/>
    </xf>
    <xf numFmtId="0" fontId="1" fillId="0" borderId="8" xfId="0" applyFont="1" applyFill="1" applyBorder="1"/>
    <xf numFmtId="2" fontId="0" fillId="0" borderId="0" xfId="0" applyNumberFormat="1" applyFont="1"/>
    <xf numFmtId="0" fontId="0" fillId="0" borderId="0" xfId="0" applyFont="1" applyFill="1" applyBorder="1" applyAlignment="1">
      <alignment horizontal="left" wrapText="1"/>
    </xf>
    <xf numFmtId="17" fontId="0" fillId="0" borderId="0" xfId="0" applyNumberFormat="1"/>
    <xf numFmtId="0" fontId="21" fillId="0" borderId="0" xfId="0" applyFont="1" applyFill="1" applyBorder="1"/>
    <xf numFmtId="0" fontId="21" fillId="0" borderId="0" xfId="0" applyFont="1" applyAlignment="1">
      <alignment horizontal="center"/>
    </xf>
    <xf numFmtId="0" fontId="0" fillId="0" borderId="8" xfId="0" applyFill="1" applyBorder="1"/>
    <xf numFmtId="0" fontId="0" fillId="0" borderId="0" xfId="0" applyNumberFormat="1" applyFont="1" applyFill="1" applyBorder="1"/>
    <xf numFmtId="0" fontId="0" fillId="0" borderId="8" xfId="0" applyFont="1" applyFill="1" applyBorder="1" applyAlignment="1">
      <alignment horizontal="left"/>
    </xf>
    <xf numFmtId="0" fontId="1" fillId="0" borderId="0" xfId="0" applyNumberFormat="1" applyFont="1" applyFill="1" applyBorder="1" applyAlignment="1"/>
    <xf numFmtId="0" fontId="1" fillId="0" borderId="9" xfId="0" applyNumberFormat="1" applyFont="1" applyFill="1" applyBorder="1" applyAlignment="1"/>
    <xf numFmtId="0" fontId="2" fillId="6" borderId="1" xfId="0" applyFont="1" applyFill="1" applyBorder="1" applyAlignment="1">
      <alignment horizontal="center"/>
    </xf>
    <xf numFmtId="0" fontId="2" fillId="6" borderId="19" xfId="0" applyFont="1" applyFill="1" applyBorder="1"/>
    <xf numFmtId="0" fontId="2" fillId="6" borderId="1" xfId="0" applyFont="1" applyFill="1" applyBorder="1"/>
    <xf numFmtId="0" fontId="2" fillId="6" borderId="17" xfId="0" applyFont="1" applyFill="1" applyBorder="1"/>
    <xf numFmtId="0" fontId="2" fillId="6" borderId="20" xfId="0" applyFont="1" applyFill="1" applyBorder="1"/>
    <xf numFmtId="0" fontId="2" fillId="6" borderId="18" xfId="0" applyFont="1" applyFill="1" applyBorder="1"/>
    <xf numFmtId="2" fontId="2" fillId="7" borderId="23" xfId="0" applyNumberFormat="1" applyFont="1" applyFill="1" applyBorder="1" applyAlignment="1">
      <alignment horizontal="center"/>
    </xf>
    <xf numFmtId="0" fontId="0" fillId="0" borderId="1" xfId="0" applyBorder="1" applyAlignment="1">
      <alignment horizontal="center"/>
    </xf>
    <xf numFmtId="10" fontId="0" fillId="2" borderId="1" xfId="0" applyNumberFormat="1" applyFill="1" applyBorder="1"/>
    <xf numFmtId="167" fontId="0" fillId="0" borderId="8" xfId="2" applyNumberFormat="1" applyFont="1" applyFill="1" applyBorder="1"/>
    <xf numFmtId="10" fontId="0" fillId="0" borderId="0" xfId="0" applyNumberFormat="1"/>
    <xf numFmtId="0" fontId="0" fillId="0" borderId="0" xfId="0" applyFont="1" applyFill="1" applyBorder="1" applyAlignment="1">
      <alignment horizontal="left"/>
    </xf>
    <xf numFmtId="0" fontId="5" fillId="2" borderId="0" xfId="0" applyFont="1" applyFill="1" applyAlignment="1">
      <alignment horizontal="center"/>
    </xf>
    <xf numFmtId="166" fontId="0" fillId="0" borderId="1" xfId="3" applyNumberFormat="1" applyFont="1" applyBorder="1"/>
    <xf numFmtId="0" fontId="1" fillId="0" borderId="3" xfId="0" applyFont="1" applyFill="1" applyBorder="1"/>
    <xf numFmtId="9" fontId="0" fillId="0" borderId="3" xfId="3" applyFont="1" applyFill="1" applyBorder="1"/>
    <xf numFmtId="1" fontId="1" fillId="8" borderId="1" xfId="3" applyNumberFormat="1" applyFont="1" applyFill="1" applyBorder="1"/>
    <xf numFmtId="166" fontId="0" fillId="8" borderId="1" xfId="0" applyNumberFormat="1" applyFill="1" applyBorder="1"/>
    <xf numFmtId="9" fontId="0" fillId="8" borderId="1" xfId="0" applyNumberFormat="1" applyFill="1" applyBorder="1"/>
    <xf numFmtId="0" fontId="1" fillId="8" borderId="1" xfId="0" applyFont="1" applyFill="1" applyBorder="1"/>
    <xf numFmtId="0" fontId="0" fillId="8" borderId="1" xfId="0" applyFont="1" applyFill="1" applyBorder="1"/>
    <xf numFmtId="3" fontId="23" fillId="8" borderId="1" xfId="0" applyNumberFormat="1" applyFont="1" applyFill="1" applyBorder="1"/>
    <xf numFmtId="3" fontId="24" fillId="8" borderId="1" xfId="0" applyNumberFormat="1" applyFont="1" applyFill="1" applyBorder="1"/>
    <xf numFmtId="3" fontId="1" fillId="8" borderId="1" xfId="0" applyNumberFormat="1" applyFont="1" applyFill="1" applyBorder="1"/>
    <xf numFmtId="0" fontId="1" fillId="8" borderId="0" xfId="0" applyFont="1" applyFill="1"/>
    <xf numFmtId="0" fontId="5" fillId="8" borderId="0" xfId="0" applyFont="1" applyFill="1" applyAlignment="1">
      <alignment horizontal="center"/>
    </xf>
    <xf numFmtId="2" fontId="0" fillId="0" borderId="1" xfId="0" applyNumberFormat="1" applyFill="1" applyBorder="1"/>
    <xf numFmtId="0" fontId="0" fillId="8" borderId="1" xfId="0" applyFill="1" applyBorder="1"/>
    <xf numFmtId="0" fontId="0" fillId="8" borderId="3" xfId="0" applyFill="1" applyBorder="1"/>
    <xf numFmtId="2" fontId="0" fillId="8" borderId="3" xfId="0" applyNumberFormat="1" applyFill="1" applyBorder="1"/>
    <xf numFmtId="0" fontId="0" fillId="8" borderId="0" xfId="0" applyFill="1"/>
    <xf numFmtId="9" fontId="0" fillId="8" borderId="1" xfId="3" applyFont="1" applyFill="1" applyBorder="1" applyAlignment="1">
      <alignment horizontal="right"/>
    </xf>
    <xf numFmtId="0" fontId="8" fillId="0" borderId="1" xfId="0" applyFont="1" applyFill="1" applyBorder="1" applyAlignment="1">
      <alignment horizontal="center"/>
    </xf>
    <xf numFmtId="0" fontId="2" fillId="8" borderId="1" xfId="0" applyFont="1" applyFill="1" applyBorder="1" applyAlignment="1">
      <alignment vertical="center" wrapText="1"/>
    </xf>
    <xf numFmtId="0" fontId="2" fillId="8" borderId="1" xfId="0" applyFont="1" applyFill="1" applyBorder="1" applyAlignment="1">
      <alignment horizontal="center" wrapText="1"/>
    </xf>
    <xf numFmtId="0" fontId="16" fillId="8" borderId="1" xfId="0" applyFont="1" applyFill="1" applyBorder="1" applyAlignment="1">
      <alignment vertical="center" wrapText="1"/>
    </xf>
    <xf numFmtId="165" fontId="2" fillId="8" borderId="1" xfId="0" applyNumberFormat="1" applyFont="1" applyFill="1" applyBorder="1" applyAlignment="1">
      <alignment horizontal="center" vertical="center" wrapText="1"/>
    </xf>
    <xf numFmtId="166" fontId="6" fillId="8" borderId="1" xfId="3" applyNumberFormat="1" applyFont="1" applyFill="1" applyBorder="1" applyAlignment="1">
      <alignment horizontal="center" vertical="center"/>
    </xf>
    <xf numFmtId="0" fontId="1" fillId="8" borderId="0" xfId="0" applyFont="1" applyFill="1" applyAlignment="1">
      <alignment horizontal="center"/>
    </xf>
    <xf numFmtId="0" fontId="8" fillId="8" borderId="1" xfId="0" applyFont="1" applyFill="1" applyBorder="1" applyAlignment="1">
      <alignment horizontal="left" vertical="center" wrapText="1"/>
    </xf>
    <xf numFmtId="0" fontId="0" fillId="8" borderId="1" xfId="0" applyFont="1" applyFill="1" applyBorder="1" applyAlignment="1">
      <alignment horizontal="center"/>
    </xf>
    <xf numFmtId="0" fontId="8" fillId="8" borderId="1" xfId="0" applyFont="1" applyFill="1" applyBorder="1"/>
    <xf numFmtId="0" fontId="0" fillId="8" borderId="1" xfId="0" applyFill="1" applyBorder="1" applyAlignment="1">
      <alignment horizontal="center"/>
    </xf>
    <xf numFmtId="0" fontId="25" fillId="0" borderId="0" xfId="0" applyFont="1" applyFill="1" applyBorder="1"/>
    <xf numFmtId="0" fontId="26" fillId="0" borderId="0" xfId="1" applyFont="1"/>
    <xf numFmtId="0" fontId="2" fillId="6" borderId="3" xfId="0" applyFont="1" applyFill="1" applyBorder="1" applyAlignment="1">
      <alignment horizontal="center"/>
    </xf>
    <xf numFmtId="2" fontId="2" fillId="7" borderId="25" xfId="0" applyNumberFormat="1" applyFont="1" applyFill="1" applyBorder="1" applyAlignment="1">
      <alignment horizontal="center"/>
    </xf>
    <xf numFmtId="2" fontId="2" fillId="4" borderId="0" xfId="0" applyNumberFormat="1" applyFont="1" applyFill="1" applyBorder="1" applyAlignment="1">
      <alignment horizontal="center"/>
    </xf>
    <xf numFmtId="2" fontId="22" fillId="4" borderId="0" xfId="0" applyNumberFormat="1" applyFont="1" applyFill="1" applyBorder="1" applyAlignment="1">
      <alignment horizontal="center"/>
    </xf>
    <xf numFmtId="2" fontId="2" fillId="8" borderId="0" xfId="0" applyNumberFormat="1" applyFont="1" applyFill="1" applyBorder="1" applyAlignment="1">
      <alignment horizontal="center"/>
    </xf>
    <xf numFmtId="2" fontId="22" fillId="8" borderId="0" xfId="0" applyNumberFormat="1" applyFont="1" applyFill="1" applyBorder="1" applyAlignment="1">
      <alignment horizontal="center"/>
    </xf>
    <xf numFmtId="0" fontId="2" fillId="8" borderId="28" xfId="0" applyFont="1" applyFill="1" applyBorder="1" applyAlignment="1">
      <alignment horizontal="center"/>
    </xf>
    <xf numFmtId="0" fontId="2" fillId="8" borderId="29" xfId="0" applyFont="1" applyFill="1" applyBorder="1" applyAlignment="1">
      <alignment horizontal="center"/>
    </xf>
    <xf numFmtId="0" fontId="2" fillId="6" borderId="16" xfId="0" applyFont="1" applyFill="1" applyBorder="1" applyAlignment="1">
      <alignment horizontal="center" vertical="center"/>
    </xf>
    <xf numFmtId="0" fontId="2" fillId="6" borderId="24" xfId="0" applyFont="1" applyFill="1" applyBorder="1" applyAlignment="1">
      <alignment horizontal="center" vertical="center"/>
    </xf>
    <xf numFmtId="0" fontId="2" fillId="8" borderId="27" xfId="0" applyFont="1" applyFill="1" applyBorder="1" applyAlignment="1">
      <alignment horizontal="center" vertical="center"/>
    </xf>
    <xf numFmtId="2" fontId="2" fillId="8" borderId="26" xfId="0" applyNumberFormat="1" applyFont="1" applyFill="1" applyBorder="1" applyAlignment="1">
      <alignment horizontal="center"/>
    </xf>
    <xf numFmtId="3" fontId="2" fillId="2" borderId="1" xfId="0" applyNumberFormat="1" applyFont="1" applyFill="1" applyBorder="1" applyAlignment="1">
      <alignment horizontal="center"/>
    </xf>
    <xf numFmtId="3" fontId="2" fillId="2" borderId="12" xfId="0" applyNumberFormat="1" applyFont="1" applyFill="1" applyBorder="1" applyAlignment="1">
      <alignment horizontal="center"/>
    </xf>
    <xf numFmtId="0" fontId="0" fillId="9" borderId="1" xfId="0" applyFill="1" applyBorder="1" applyAlignment="1">
      <alignment horizontal="center"/>
    </xf>
    <xf numFmtId="0" fontId="0" fillId="2" borderId="1" xfId="0" applyFill="1" applyBorder="1" applyAlignment="1">
      <alignment horizontal="center"/>
    </xf>
    <xf numFmtId="0" fontId="1" fillId="0" borderId="6" xfId="0" applyFont="1" applyFill="1" applyBorder="1" applyAlignment="1">
      <alignment horizontal="left"/>
    </xf>
    <xf numFmtId="3" fontId="1" fillId="0" borderId="6" xfId="0" applyNumberFormat="1" applyFont="1" applyFill="1" applyBorder="1" applyAlignment="1">
      <alignment horizontal="center"/>
    </xf>
    <xf numFmtId="0" fontId="0" fillId="0" borderId="6" xfId="0" applyBorder="1" applyAlignment="1">
      <alignment horizontal="center"/>
    </xf>
    <xf numFmtId="0" fontId="15" fillId="0" borderId="33" xfId="0" applyFont="1" applyFill="1" applyBorder="1" applyAlignment="1">
      <alignment horizontal="left"/>
    </xf>
    <xf numFmtId="3" fontId="15" fillId="0" borderId="34" xfId="0" applyNumberFormat="1" applyFont="1" applyFill="1" applyBorder="1" applyAlignment="1">
      <alignment horizontal="center"/>
    </xf>
    <xf numFmtId="3" fontId="2" fillId="2" borderId="34" xfId="0" applyNumberFormat="1" applyFont="1" applyFill="1" applyBorder="1" applyAlignment="1">
      <alignment horizontal="center"/>
    </xf>
    <xf numFmtId="0" fontId="0" fillId="2" borderId="12" xfId="0" applyFill="1" applyBorder="1" applyAlignment="1">
      <alignment horizontal="center"/>
    </xf>
    <xf numFmtId="0" fontId="15" fillId="2" borderId="1" xfId="0" applyFont="1" applyFill="1" applyBorder="1" applyAlignment="1">
      <alignment horizontal="left"/>
    </xf>
    <xf numFmtId="3" fontId="15" fillId="2" borderId="1" xfId="0" applyNumberFormat="1" applyFont="1" applyFill="1" applyBorder="1" applyAlignment="1">
      <alignment horizontal="center"/>
    </xf>
    <xf numFmtId="3" fontId="2" fillId="0" borderId="8" xfId="0" applyNumberFormat="1" applyFont="1" applyFill="1" applyBorder="1" applyAlignment="1">
      <alignment horizontal="center"/>
    </xf>
    <xf numFmtId="3" fontId="2" fillId="0" borderId="7" xfId="0" applyNumberFormat="1" applyFont="1" applyFill="1" applyBorder="1" applyAlignment="1">
      <alignment horizontal="center"/>
    </xf>
    <xf numFmtId="0" fontId="15" fillId="0" borderId="41" xfId="0" applyFont="1" applyFill="1" applyBorder="1" applyAlignment="1">
      <alignment horizontal="center"/>
    </xf>
    <xf numFmtId="0" fontId="15" fillId="0" borderId="12" xfId="0" applyFont="1" applyFill="1" applyBorder="1" applyAlignment="1">
      <alignment horizontal="center"/>
    </xf>
    <xf numFmtId="0" fontId="15" fillId="8" borderId="42" xfId="0" applyFont="1" applyFill="1" applyBorder="1" applyAlignment="1">
      <alignment horizontal="center"/>
    </xf>
    <xf numFmtId="0" fontId="2" fillId="0" borderId="43" xfId="0" applyFont="1" applyFill="1" applyBorder="1"/>
    <xf numFmtId="0" fontId="2" fillId="0" borderId="44" xfId="0" applyFont="1" applyFill="1" applyBorder="1"/>
    <xf numFmtId="3" fontId="2" fillId="0" borderId="45" xfId="0" applyNumberFormat="1" applyFont="1" applyFill="1" applyBorder="1" applyAlignment="1">
      <alignment horizontal="center"/>
    </xf>
    <xf numFmtId="0" fontId="15" fillId="0" borderId="45" xfId="0" applyFont="1" applyFill="1" applyBorder="1" applyAlignment="1">
      <alignment horizontal="center"/>
    </xf>
    <xf numFmtId="0" fontId="0" fillId="0" borderId="45" xfId="0" applyBorder="1" applyAlignment="1">
      <alignment horizontal="center"/>
    </xf>
    <xf numFmtId="0" fontId="2" fillId="0" borderId="46" xfId="0" applyFont="1" applyFill="1" applyBorder="1"/>
    <xf numFmtId="0" fontId="2" fillId="0" borderId="48" xfId="0" applyFont="1" applyFill="1" applyBorder="1"/>
    <xf numFmtId="0" fontId="2" fillId="2" borderId="12" xfId="0" applyFont="1" applyFill="1" applyBorder="1"/>
    <xf numFmtId="0" fontId="2" fillId="0" borderId="46" xfId="0" applyFont="1" applyFill="1" applyBorder="1" applyAlignment="1"/>
    <xf numFmtId="0" fontId="2" fillId="0" borderId="48" xfId="0" applyFont="1" applyFill="1" applyBorder="1" applyAlignment="1"/>
    <xf numFmtId="0" fontId="12" fillId="0" borderId="0" xfId="0" applyFont="1"/>
    <xf numFmtId="3" fontId="0" fillId="0" borderId="0" xfId="0" applyNumberFormat="1" applyFill="1" applyBorder="1"/>
    <xf numFmtId="0" fontId="8" fillId="0" borderId="27" xfId="0" applyFont="1" applyFill="1" applyBorder="1" applyAlignment="1">
      <alignment horizontal="center"/>
    </xf>
    <xf numFmtId="0" fontId="8" fillId="0" borderId="28" xfId="0" applyFont="1" applyFill="1" applyBorder="1" applyAlignment="1">
      <alignment horizontal="center"/>
    </xf>
    <xf numFmtId="0" fontId="8" fillId="0" borderId="29" xfId="0" applyFont="1" applyFill="1" applyBorder="1" applyAlignment="1">
      <alignment horizontal="center"/>
    </xf>
    <xf numFmtId="0" fontId="1" fillId="0" borderId="29" xfId="0" applyFont="1" applyBorder="1" applyAlignment="1">
      <alignment horizontal="center"/>
    </xf>
    <xf numFmtId="0" fontId="8" fillId="8" borderId="27" xfId="0" applyFont="1" applyFill="1" applyBorder="1" applyAlignment="1">
      <alignment horizontal="center"/>
    </xf>
    <xf numFmtId="0" fontId="8" fillId="8" borderId="28" xfId="0" applyFont="1" applyFill="1" applyBorder="1" applyAlignment="1">
      <alignment horizontal="center"/>
    </xf>
    <xf numFmtId="0" fontId="1" fillId="8" borderId="29" xfId="0" applyFont="1" applyFill="1" applyBorder="1" applyAlignment="1">
      <alignment horizontal="center"/>
    </xf>
    <xf numFmtId="0" fontId="0" fillId="8" borderId="0" xfId="0" applyFill="1" applyAlignment="1">
      <alignment horizontal="center"/>
    </xf>
    <xf numFmtId="3" fontId="9" fillId="2" borderId="1" xfId="0" applyNumberFormat="1" applyFont="1" applyFill="1" applyBorder="1" applyAlignment="1">
      <alignment horizontal="center"/>
    </xf>
    <xf numFmtId="3" fontId="0" fillId="8" borderId="1" xfId="0" applyNumberFormat="1" applyFill="1" applyBorder="1" applyAlignment="1">
      <alignment horizontal="center"/>
    </xf>
    <xf numFmtId="3" fontId="0" fillId="2" borderId="1" xfId="0" applyNumberFormat="1" applyFill="1" applyBorder="1" applyAlignment="1">
      <alignment horizontal="center"/>
    </xf>
    <xf numFmtId="3" fontId="8" fillId="0" borderId="7" xfId="0" applyNumberFormat="1" applyFont="1" applyFill="1" applyBorder="1" applyAlignment="1">
      <alignment horizontal="center"/>
    </xf>
    <xf numFmtId="3" fontId="1" fillId="0" borderId="7" xfId="0" applyNumberFormat="1" applyFont="1" applyBorder="1" applyAlignment="1">
      <alignment horizontal="center"/>
    </xf>
    <xf numFmtId="0" fontId="9" fillId="0" borderId="34" xfId="0" applyFont="1" applyFill="1" applyBorder="1"/>
    <xf numFmtId="3" fontId="9" fillId="0" borderId="34" xfId="0" applyNumberFormat="1" applyFont="1" applyFill="1" applyBorder="1" applyAlignment="1">
      <alignment horizontal="center"/>
    </xf>
    <xf numFmtId="3" fontId="0" fillId="0" borderId="34" xfId="0" applyNumberFormat="1" applyBorder="1" applyAlignment="1">
      <alignment horizontal="center"/>
    </xf>
    <xf numFmtId="3" fontId="0" fillId="8" borderId="35" xfId="0" applyNumberFormat="1" applyFill="1" applyBorder="1" applyAlignment="1">
      <alignment horizontal="center"/>
    </xf>
    <xf numFmtId="0" fontId="9" fillId="0" borderId="33" xfId="0" applyFont="1" applyFill="1" applyBorder="1" applyAlignment="1">
      <alignment vertical="center" wrapText="1"/>
    </xf>
    <xf numFmtId="0" fontId="9" fillId="0" borderId="34" xfId="0" applyFont="1" applyFill="1" applyBorder="1" applyAlignment="1">
      <alignment vertical="center"/>
    </xf>
    <xf numFmtId="3" fontId="9" fillId="0" borderId="34" xfId="0" applyNumberFormat="1" applyFont="1" applyFill="1" applyBorder="1" applyAlignment="1">
      <alignment horizontal="center" vertical="center"/>
    </xf>
    <xf numFmtId="3" fontId="0" fillId="0" borderId="34" xfId="0" applyNumberFormat="1" applyBorder="1" applyAlignment="1">
      <alignment horizontal="center" vertical="center"/>
    </xf>
    <xf numFmtId="0" fontId="9" fillId="0" borderId="45" xfId="0" applyFont="1" applyFill="1" applyBorder="1"/>
    <xf numFmtId="3" fontId="9" fillId="0" borderId="45" xfId="0" applyNumberFormat="1" applyFont="1" applyFill="1" applyBorder="1" applyAlignment="1">
      <alignment horizontal="center"/>
    </xf>
    <xf numFmtId="3" fontId="0" fillId="0" borderId="45" xfId="0" applyNumberFormat="1" applyBorder="1" applyAlignment="1">
      <alignment horizontal="center"/>
    </xf>
    <xf numFmtId="3" fontId="0" fillId="8" borderId="53" xfId="0" applyNumberFormat="1" applyFill="1" applyBorder="1" applyAlignment="1">
      <alignment horizontal="center"/>
    </xf>
    <xf numFmtId="0" fontId="9" fillId="2" borderId="12" xfId="0" applyFont="1" applyFill="1" applyBorder="1"/>
    <xf numFmtId="3" fontId="9" fillId="2" borderId="12" xfId="0" applyNumberFormat="1" applyFont="1" applyFill="1" applyBorder="1" applyAlignment="1">
      <alignment horizontal="center"/>
    </xf>
    <xf numFmtId="3" fontId="0" fillId="2" borderId="12" xfId="0" applyNumberFormat="1" applyFill="1" applyBorder="1" applyAlignment="1">
      <alignment horizontal="center"/>
    </xf>
    <xf numFmtId="3" fontId="0" fillId="8" borderId="42" xfId="0" applyNumberFormat="1" applyFill="1" applyBorder="1" applyAlignment="1">
      <alignment horizontal="center"/>
    </xf>
    <xf numFmtId="0" fontId="0" fillId="8" borderId="51" xfId="0" applyFill="1" applyBorder="1" applyAlignment="1">
      <alignment horizontal="center"/>
    </xf>
    <xf numFmtId="0" fontId="0" fillId="8" borderId="53" xfId="0" applyFill="1" applyBorder="1" applyAlignment="1">
      <alignment horizontal="center"/>
    </xf>
    <xf numFmtId="0" fontId="0" fillId="8" borderId="42" xfId="0" applyFill="1" applyBorder="1" applyAlignment="1">
      <alignment horizontal="center"/>
    </xf>
    <xf numFmtId="0" fontId="9" fillId="0" borderId="33" xfId="0" applyFont="1" applyFill="1" applyBorder="1"/>
    <xf numFmtId="3" fontId="1" fillId="8" borderId="51" xfId="0" applyNumberFormat="1" applyFont="1" applyFill="1" applyBorder="1" applyAlignment="1">
      <alignment horizontal="center"/>
    </xf>
    <xf numFmtId="3" fontId="1" fillId="8" borderId="35" xfId="0" applyNumberFormat="1" applyFont="1" applyFill="1" applyBorder="1" applyAlignment="1">
      <alignment horizontal="center" vertical="center"/>
    </xf>
    <xf numFmtId="6" fontId="0" fillId="0" borderId="1" xfId="0" applyNumberFormat="1" applyBorder="1"/>
    <xf numFmtId="165" fontId="0" fillId="8" borderId="1" xfId="0" applyNumberFormat="1" applyFill="1" applyBorder="1" applyAlignment="1">
      <alignment horizontal="right"/>
    </xf>
    <xf numFmtId="165" fontId="1" fillId="8" borderId="1" xfId="0" applyNumberFormat="1" applyFont="1" applyFill="1" applyBorder="1" applyAlignment="1">
      <alignment horizontal="right"/>
    </xf>
    <xf numFmtId="0" fontId="0" fillId="0" borderId="7" xfId="0" applyBorder="1"/>
    <xf numFmtId="165" fontId="0" fillId="0" borderId="7" xfId="0" applyNumberFormat="1" applyBorder="1"/>
    <xf numFmtId="6" fontId="0" fillId="0" borderId="7" xfId="0" applyNumberFormat="1" applyBorder="1"/>
    <xf numFmtId="165" fontId="0" fillId="8" borderId="7" xfId="0" applyNumberFormat="1" applyFill="1" applyBorder="1" applyAlignment="1">
      <alignment horizontal="right"/>
    </xf>
    <xf numFmtId="0" fontId="1" fillId="0" borderId="34" xfId="0" applyFont="1" applyBorder="1" applyAlignment="1">
      <alignment horizontal="center"/>
    </xf>
    <xf numFmtId="0" fontId="1" fillId="8" borderId="35" xfId="0" applyFont="1" applyFill="1" applyBorder="1" applyAlignment="1">
      <alignment horizontal="center"/>
    </xf>
    <xf numFmtId="0" fontId="1" fillId="0" borderId="35" xfId="0" applyFont="1" applyBorder="1" applyAlignment="1">
      <alignment horizontal="center"/>
    </xf>
    <xf numFmtId="0" fontId="1" fillId="0" borderId="54" xfId="0" applyFont="1" applyBorder="1" applyAlignment="1">
      <alignment horizontal="center"/>
    </xf>
    <xf numFmtId="0" fontId="1" fillId="0" borderId="26" xfId="0" applyFont="1" applyBorder="1"/>
    <xf numFmtId="44" fontId="1" fillId="0" borderId="0" xfId="4" applyFont="1" applyFill="1" applyBorder="1"/>
    <xf numFmtId="170" fontId="0" fillId="0" borderId="0" xfId="4" applyNumberFormat="1" applyFont="1" applyFill="1" applyBorder="1"/>
    <xf numFmtId="170" fontId="9" fillId="0" borderId="0" xfId="4" applyNumberFormat="1" applyFont="1" applyFill="1" applyBorder="1"/>
    <xf numFmtId="43" fontId="0" fillId="0" borderId="0" xfId="2" applyFont="1" applyFill="1" applyBorder="1"/>
    <xf numFmtId="44" fontId="0" fillId="0" borderId="0" xfId="4" applyFont="1" applyFill="1" applyBorder="1"/>
    <xf numFmtId="9" fontId="0" fillId="0" borderId="31" xfId="3" applyFont="1" applyFill="1" applyBorder="1"/>
    <xf numFmtId="6" fontId="12" fillId="0" borderId="1" xfId="0" applyNumberFormat="1" applyFont="1" applyBorder="1"/>
    <xf numFmtId="170" fontId="0" fillId="0" borderId="1" xfId="4" applyNumberFormat="1" applyFont="1" applyFill="1" applyBorder="1"/>
    <xf numFmtId="9" fontId="0" fillId="0" borderId="1" xfId="3" applyFont="1" applyFill="1" applyBorder="1"/>
    <xf numFmtId="6" fontId="20" fillId="0" borderId="1" xfId="0" applyNumberFormat="1" applyFont="1" applyBorder="1"/>
    <xf numFmtId="10" fontId="0" fillId="0" borderId="1" xfId="0" applyNumberFormat="1" applyBorder="1"/>
    <xf numFmtId="170" fontId="0" fillId="8" borderId="1" xfId="4" applyNumberFormat="1" applyFont="1" applyFill="1" applyBorder="1"/>
    <xf numFmtId="170" fontId="9" fillId="8" borderId="1" xfId="4" applyNumberFormat="1" applyFont="1" applyFill="1" applyBorder="1"/>
    <xf numFmtId="43" fontId="0" fillId="8" borderId="1" xfId="2" applyFont="1" applyFill="1" applyBorder="1"/>
    <xf numFmtId="44" fontId="0" fillId="8" borderId="1" xfId="4" applyFont="1" applyFill="1" applyBorder="1"/>
    <xf numFmtId="170" fontId="0" fillId="0" borderId="7" xfId="4" applyNumberFormat="1" applyFont="1" applyBorder="1"/>
    <xf numFmtId="9" fontId="0" fillId="0" borderId="7" xfId="3" applyFont="1" applyBorder="1"/>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0" fontId="0" fillId="0" borderId="30" xfId="4" applyNumberFormat="1" applyFont="1" applyBorder="1"/>
    <xf numFmtId="170" fontId="0" fillId="0" borderId="5" xfId="4" applyNumberFormat="1" applyFont="1" applyBorder="1"/>
    <xf numFmtId="6" fontId="0" fillId="0" borderId="5" xfId="0" applyNumberFormat="1" applyBorder="1"/>
    <xf numFmtId="44" fontId="6" fillId="8" borderId="5" xfId="4" applyFont="1" applyFill="1" applyBorder="1"/>
    <xf numFmtId="0" fontId="0" fillId="0" borderId="27" xfId="0" applyFont="1" applyBorder="1" applyAlignment="1">
      <alignment horizontal="center"/>
    </xf>
    <xf numFmtId="0" fontId="0" fillId="0" borderId="28" xfId="0" applyFont="1" applyBorder="1" applyAlignment="1">
      <alignment horizontal="center"/>
    </xf>
    <xf numFmtId="0" fontId="0" fillId="8" borderId="29" xfId="0" applyFont="1" applyFill="1" applyBorder="1" applyAlignment="1">
      <alignment horizontal="center"/>
    </xf>
    <xf numFmtId="0" fontId="0" fillId="0" borderId="56"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57" xfId="0" applyFont="1" applyBorder="1" applyAlignment="1">
      <alignment horizontal="center" vertical="center"/>
    </xf>
    <xf numFmtId="0" fontId="0" fillId="0" borderId="54" xfId="0" applyFont="1" applyBorder="1" applyAlignment="1">
      <alignment horizontal="center" vertical="center" wrapText="1"/>
    </xf>
    <xf numFmtId="0" fontId="0" fillId="0" borderId="26" xfId="0" applyFont="1" applyBorder="1" applyAlignment="1">
      <alignment horizontal="center" vertical="center" wrapText="1"/>
    </xf>
    <xf numFmtId="0" fontId="1" fillId="8" borderId="8" xfId="0" applyFont="1" applyFill="1" applyBorder="1" applyAlignment="1">
      <alignment horizontal="center"/>
    </xf>
    <xf numFmtId="167" fontId="0" fillId="8" borderId="8" xfId="2" applyNumberFormat="1" applyFont="1" applyFill="1" applyBorder="1" applyAlignment="1">
      <alignment horizontal="center"/>
    </xf>
    <xf numFmtId="166" fontId="0" fillId="8" borderId="0" xfId="3" applyNumberFormat="1" applyFont="1" applyFill="1" applyBorder="1" applyAlignment="1">
      <alignment horizontal="center"/>
    </xf>
    <xf numFmtId="0" fontId="8" fillId="9" borderId="1" xfId="0" applyFont="1" applyFill="1" applyBorder="1" applyAlignment="1">
      <alignment horizontal="center"/>
    </xf>
    <xf numFmtId="0" fontId="8" fillId="8" borderId="1" xfId="0" applyFont="1" applyFill="1" applyBorder="1" applyAlignment="1">
      <alignment horizontal="center"/>
    </xf>
    <xf numFmtId="0" fontId="17" fillId="0" borderId="1" xfId="5" applyBorder="1" applyAlignment="1">
      <alignment horizontal="center"/>
    </xf>
    <xf numFmtId="0" fontId="0" fillId="0" borderId="1" xfId="0" applyFont="1" applyFill="1" applyBorder="1" applyAlignment="1">
      <alignment horizontal="center"/>
    </xf>
    <xf numFmtId="0" fontId="17" fillId="9" borderId="1" xfId="5" applyFill="1" applyBorder="1" applyAlignment="1">
      <alignment horizontal="center"/>
    </xf>
    <xf numFmtId="0" fontId="17" fillId="2" borderId="1" xfId="5" applyFill="1" applyBorder="1" applyAlignment="1">
      <alignment horizontal="center"/>
    </xf>
    <xf numFmtId="0" fontId="0" fillId="2" borderId="1" xfId="0" applyFont="1" applyFill="1" applyBorder="1" applyAlignment="1">
      <alignment horizontal="center"/>
    </xf>
    <xf numFmtId="0" fontId="4" fillId="8" borderId="1" xfId="10" applyFill="1" applyBorder="1" applyAlignment="1">
      <alignment horizontal="center"/>
    </xf>
    <xf numFmtId="0" fontId="0" fillId="9" borderId="1" xfId="0" applyFont="1" applyFill="1" applyBorder="1" applyAlignment="1">
      <alignment horizontal="center"/>
    </xf>
    <xf numFmtId="3" fontId="0" fillId="9" borderId="1" xfId="0" applyNumberFormat="1" applyFont="1" applyFill="1" applyBorder="1" applyAlignment="1">
      <alignment horizontal="center"/>
    </xf>
    <xf numFmtId="0" fontId="8" fillId="8" borderId="5" xfId="0" applyNumberFormat="1" applyFont="1" applyFill="1" applyBorder="1" applyAlignment="1">
      <alignment horizontal="center"/>
    </xf>
    <xf numFmtId="0" fontId="8" fillId="8" borderId="1" xfId="0" applyNumberFormat="1" applyFont="1" applyFill="1" applyBorder="1" applyAlignment="1">
      <alignment horizontal="center"/>
    </xf>
    <xf numFmtId="164" fontId="9" fillId="8" borderId="1" xfId="0" applyNumberFormat="1" applyFont="1" applyFill="1" applyBorder="1" applyAlignment="1">
      <alignment horizontal="center" vertical="center"/>
    </xf>
    <xf numFmtId="164" fontId="9" fillId="8" borderId="1" xfId="0" applyNumberFormat="1" applyFont="1" applyFill="1" applyBorder="1" applyAlignment="1">
      <alignment horizontal="center"/>
    </xf>
    <xf numFmtId="3" fontId="9" fillId="8" borderId="1" xfId="0" applyNumberFormat="1" applyFont="1" applyFill="1" applyBorder="1" applyAlignment="1">
      <alignment horizontal="center"/>
    </xf>
    <xf numFmtId="3" fontId="2" fillId="8" borderId="47" xfId="0" applyNumberFormat="1" applyFont="1" applyFill="1" applyBorder="1" applyAlignment="1">
      <alignment horizontal="center"/>
    </xf>
    <xf numFmtId="3" fontId="2" fillId="8" borderId="49" xfId="0" applyNumberFormat="1" applyFont="1" applyFill="1" applyBorder="1" applyAlignment="1">
      <alignment horizontal="center"/>
    </xf>
    <xf numFmtId="3" fontId="2" fillId="8" borderId="31" xfId="0" applyNumberFormat="1" applyFont="1" applyFill="1" applyBorder="1" applyAlignment="1">
      <alignment horizontal="center"/>
    </xf>
    <xf numFmtId="3" fontId="15" fillId="8" borderId="5" xfId="0" applyNumberFormat="1" applyFont="1" applyFill="1" applyBorder="1" applyAlignment="1">
      <alignment horizontal="center"/>
    </xf>
    <xf numFmtId="3" fontId="1" fillId="8" borderId="32" xfId="0" applyNumberFormat="1" applyFont="1" applyFill="1" applyBorder="1" applyAlignment="1">
      <alignment horizontal="center"/>
    </xf>
    <xf numFmtId="3" fontId="15" fillId="8" borderId="40" xfId="0" applyNumberFormat="1" applyFont="1" applyFill="1" applyBorder="1" applyAlignment="1">
      <alignment horizontal="center"/>
    </xf>
    <xf numFmtId="3" fontId="15" fillId="8" borderId="35" xfId="0" applyNumberFormat="1" applyFont="1" applyFill="1" applyBorder="1" applyAlignment="1">
      <alignment horizontal="center"/>
    </xf>
    <xf numFmtId="0" fontId="3" fillId="0" borderId="0" xfId="1" applyAlignment="1">
      <alignment horizontal="left"/>
    </xf>
    <xf numFmtId="0" fontId="19" fillId="2" borderId="0" xfId="0" applyFont="1" applyFill="1" applyAlignment="1">
      <alignment horizontal="left" wrapText="1"/>
    </xf>
    <xf numFmtId="0" fontId="0" fillId="0" borderId="0" xfId="0" applyAlignment="1">
      <alignment horizontal="left" wrapText="1"/>
    </xf>
    <xf numFmtId="0" fontId="0" fillId="2" borderId="0" xfId="0" applyFill="1" applyAlignment="1">
      <alignment horizontal="left" wrapText="1"/>
    </xf>
    <xf numFmtId="0" fontId="3" fillId="0" borderId="0" xfId="1" applyFill="1" applyAlignment="1">
      <alignment horizontal="left"/>
    </xf>
    <xf numFmtId="0" fontId="5" fillId="2" borderId="0" xfId="0" applyFont="1" applyFill="1" applyBorder="1" applyAlignment="1">
      <alignment horizontal="left" vertical="center"/>
    </xf>
    <xf numFmtId="0" fontId="0" fillId="0" borderId="0" xfId="0" applyFont="1" applyBorder="1" applyAlignment="1">
      <alignment horizontal="left" vertical="top" wrapText="1"/>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5" xfId="0" applyFont="1" applyFill="1" applyBorder="1" applyAlignment="1">
      <alignment horizontal="left" vertical="top"/>
    </xf>
    <xf numFmtId="0" fontId="5" fillId="2" borderId="0" xfId="0" applyFont="1" applyFill="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5" fillId="2" borderId="0" xfId="0" applyFont="1" applyFill="1" applyBorder="1" applyAlignment="1">
      <alignment horizontal="center"/>
    </xf>
    <xf numFmtId="0" fontId="0" fillId="0" borderId="0" xfId="0" applyFont="1" applyFill="1" applyBorder="1" applyAlignment="1">
      <alignment horizontal="left" wrapText="1"/>
    </xf>
    <xf numFmtId="0" fontId="1" fillId="0" borderId="0" xfId="0" applyFont="1" applyAlignment="1">
      <alignment horizontal="left" wrapText="1"/>
    </xf>
    <xf numFmtId="0" fontId="1" fillId="0" borderId="1" xfId="0" applyFont="1" applyFill="1" applyBorder="1" applyAlignment="1">
      <alignment horizontal="center"/>
    </xf>
    <xf numFmtId="0" fontId="1" fillId="8" borderId="1" xfId="0" applyFont="1" applyFill="1" applyBorder="1" applyAlignment="1">
      <alignment horizontal="center"/>
    </xf>
    <xf numFmtId="0" fontId="5" fillId="2" borderId="0" xfId="0" applyFont="1" applyFill="1" applyAlignment="1">
      <alignment horizontal="center" wrapText="1"/>
    </xf>
    <xf numFmtId="0" fontId="0" fillId="0" borderId="0" xfId="0" applyAlignment="1">
      <alignment horizontal="left"/>
    </xf>
    <xf numFmtId="0" fontId="2" fillId="5" borderId="14" xfId="0" applyFont="1" applyFill="1" applyBorder="1" applyAlignment="1">
      <alignment vertical="center"/>
    </xf>
    <xf numFmtId="0" fontId="2" fillId="5" borderId="15" xfId="0" applyFont="1" applyFill="1" applyBorder="1" applyAlignment="1">
      <alignment vertical="center"/>
    </xf>
    <xf numFmtId="0" fontId="2" fillId="5" borderId="17" xfId="0" applyFont="1" applyFill="1" applyBorder="1"/>
    <xf numFmtId="0" fontId="2" fillId="5" borderId="18" xfId="0" applyFont="1" applyFill="1" applyBorder="1"/>
    <xf numFmtId="0" fontId="2" fillId="5" borderId="6" xfId="0" applyFont="1" applyFill="1" applyBorder="1"/>
    <xf numFmtId="0" fontId="2" fillId="5" borderId="7" xfId="0" applyFont="1" applyFill="1" applyBorder="1"/>
    <xf numFmtId="0" fontId="2" fillId="7" borderId="21" xfId="0" applyFont="1" applyFill="1" applyBorder="1" applyAlignment="1">
      <alignment horizontal="center"/>
    </xf>
    <xf numFmtId="0" fontId="2" fillId="7" borderId="22" xfId="0" applyFont="1" applyFill="1" applyBorder="1" applyAlignment="1">
      <alignment horizontal="center"/>
    </xf>
    <xf numFmtId="0" fontId="10" fillId="2" borderId="2" xfId="0" applyFont="1" applyFill="1" applyBorder="1" applyAlignment="1">
      <alignment horizontal="center" vertical="center"/>
    </xf>
    <xf numFmtId="0" fontId="14" fillId="0" borderId="1" xfId="0" applyFont="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15" fillId="0" borderId="38" xfId="0" applyFont="1" applyFill="1" applyBorder="1" applyAlignment="1">
      <alignment horizontal="center"/>
    </xf>
    <xf numFmtId="0" fontId="15" fillId="0" borderId="39" xfId="0" applyFont="1" applyFill="1" applyBorder="1" applyAlignment="1">
      <alignment horizontal="center"/>
    </xf>
    <xf numFmtId="0" fontId="15" fillId="0" borderId="40" xfId="0" applyFont="1" applyFill="1" applyBorder="1" applyAlignment="1">
      <alignment horizontal="center"/>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6" xfId="0" applyFont="1" applyFill="1" applyBorder="1" applyAlignment="1">
      <alignment horizontal="center" vertical="center"/>
    </xf>
    <xf numFmtId="0" fontId="15" fillId="0" borderId="37" xfId="0" applyFont="1" applyFill="1" applyBorder="1" applyAlignment="1">
      <alignment horizontal="center" vertical="center"/>
    </xf>
    <xf numFmtId="0" fontId="8" fillId="0" borderId="33" xfId="0" applyFont="1" applyFill="1" applyBorder="1" applyAlignment="1">
      <alignment horizontal="center"/>
    </xf>
    <xf numFmtId="0" fontId="8" fillId="0" borderId="35" xfId="0" applyFont="1" applyFill="1" applyBorder="1" applyAlignment="1">
      <alignment horizontal="center"/>
    </xf>
    <xf numFmtId="0" fontId="8" fillId="0" borderId="50" xfId="0" applyFont="1" applyFill="1" applyBorder="1" applyAlignment="1">
      <alignment vertical="center"/>
    </xf>
    <xf numFmtId="0" fontId="8" fillId="0" borderId="41" xfId="0" applyFont="1" applyFill="1" applyBorder="1" applyAlignment="1">
      <alignment vertical="center"/>
    </xf>
    <xf numFmtId="0" fontId="8" fillId="0" borderId="51" xfId="0" applyFont="1" applyFill="1" applyBorder="1" applyAlignment="1">
      <alignment vertical="center"/>
    </xf>
    <xf numFmtId="0" fontId="8" fillId="0" borderId="42" xfId="0" applyFont="1" applyFill="1" applyBorder="1" applyAlignment="1">
      <alignment vertical="center"/>
    </xf>
    <xf numFmtId="0" fontId="8" fillId="0" borderId="7" xfId="0" applyFont="1" applyFill="1" applyBorder="1" applyAlignment="1">
      <alignment horizontal="center"/>
    </xf>
    <xf numFmtId="0" fontId="9" fillId="0" borderId="52" xfId="0" applyFont="1" applyFill="1" applyBorder="1" applyAlignment="1">
      <alignment horizontal="left" vertical="top"/>
    </xf>
    <xf numFmtId="0" fontId="9" fillId="0" borderId="46" xfId="0" applyFont="1" applyFill="1" applyBorder="1" applyAlignment="1">
      <alignment horizontal="left" vertical="top"/>
    </xf>
    <xf numFmtId="0" fontId="9" fillId="0" borderId="48" xfId="0" applyFont="1" applyFill="1" applyBorder="1" applyAlignment="1">
      <alignment horizontal="left" vertical="top"/>
    </xf>
    <xf numFmtId="0" fontId="11" fillId="0" borderId="55" xfId="0" applyFont="1" applyBorder="1" applyAlignment="1">
      <alignment horizontal="left"/>
    </xf>
    <xf numFmtId="0" fontId="11" fillId="0" borderId="10" xfId="0" applyFont="1" applyBorder="1" applyAlignment="1">
      <alignment horizontal="left"/>
    </xf>
    <xf numFmtId="0" fontId="11" fillId="0" borderId="32" xfId="0" applyFont="1" applyBorder="1" applyAlignment="1">
      <alignment horizontal="left"/>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1" fillId="0" borderId="4" xfId="0" applyFont="1" applyBorder="1" applyAlignment="1">
      <alignment horizontal="center"/>
    </xf>
    <xf numFmtId="0" fontId="1" fillId="2" borderId="4" xfId="0" applyFont="1" applyFill="1" applyBorder="1" applyAlignment="1">
      <alignment horizontal="center"/>
    </xf>
    <xf numFmtId="0" fontId="10" fillId="2" borderId="11" xfId="0" applyNumberFormat="1" applyFont="1" applyFill="1" applyBorder="1" applyAlignment="1">
      <alignment horizontal="center"/>
    </xf>
    <xf numFmtId="0" fontId="10" fillId="2" borderId="2" xfId="0" applyNumberFormat="1" applyFont="1" applyFill="1" applyBorder="1" applyAlignment="1">
      <alignment horizontal="center"/>
    </xf>
    <xf numFmtId="0" fontId="10" fillId="2" borderId="7" xfId="0" applyNumberFormat="1" applyFont="1" applyFill="1" applyBorder="1" applyAlignment="1">
      <alignment horizontal="center"/>
    </xf>
    <xf numFmtId="0" fontId="10" fillId="2" borderId="1" xfId="0" applyNumberFormat="1" applyFont="1" applyFill="1" applyBorder="1" applyAlignment="1">
      <alignment horizontal="center"/>
    </xf>
    <xf numFmtId="0" fontId="8" fillId="3" borderId="3" xfId="0" applyNumberFormat="1" applyFont="1" applyFill="1" applyBorder="1" applyAlignment="1">
      <alignment horizontal="center"/>
    </xf>
    <xf numFmtId="0" fontId="8" fillId="3" borderId="4" xfId="0" applyNumberFormat="1" applyFont="1" applyFill="1" applyBorder="1" applyAlignment="1">
      <alignment horizontal="center"/>
    </xf>
    <xf numFmtId="0" fontId="8" fillId="3" borderId="5" xfId="0" applyNumberFormat="1" applyFont="1" applyFill="1" applyBorder="1" applyAlignment="1">
      <alignment horizontal="center"/>
    </xf>
    <xf numFmtId="0" fontId="9" fillId="3" borderId="3" xfId="0" applyNumberFormat="1" applyFont="1" applyFill="1" applyBorder="1" applyAlignment="1">
      <alignment horizontal="center"/>
    </xf>
    <xf numFmtId="0" fontId="9" fillId="3" borderId="4" xfId="0" applyNumberFormat="1" applyFont="1" applyFill="1" applyBorder="1" applyAlignment="1">
      <alignment horizontal="center"/>
    </xf>
    <xf numFmtId="0" fontId="9" fillId="3" borderId="5" xfId="0" applyNumberFormat="1" applyFont="1" applyFill="1" applyBorder="1" applyAlignment="1">
      <alignment horizontal="center"/>
    </xf>
  </cellXfs>
  <cellStyles count="11">
    <cellStyle name="Comma" xfId="2" builtinId="3"/>
    <cellStyle name="Comma 2" xfId="6"/>
    <cellStyle name="Currency" xfId="4" builtinId="4"/>
    <cellStyle name="Currency 2" xfId="7"/>
    <cellStyle name="Hyperlink" xfId="1" builtinId="8"/>
    <cellStyle name="Hyperlink 2" xfId="8"/>
    <cellStyle name="Normal" xfId="0" builtinId="0"/>
    <cellStyle name="Normal 2" xfId="5"/>
    <cellStyle name="Normal 3" xfId="10"/>
    <cellStyle name="Percent" xfId="3"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85725</xdr:colOff>
      <xdr:row>46</xdr:row>
      <xdr:rowOff>85725</xdr:rowOff>
    </xdr:to>
    <xdr:pic>
      <xdr:nvPicPr>
        <xdr:cNvPr id="2" name="Picture 3"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2705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3" name="Picture 4"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2876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4" name="Picture 5"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048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5" name="Picture 6"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6" name="Picture 7"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390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7" name="Picture 8"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562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8" name="Picture 3"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7038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9" name="Picture 4"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7334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10" name="Picture 5"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7534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11" name="Picture 6"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7829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12" name="Picture 7"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812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85725</xdr:colOff>
      <xdr:row>46</xdr:row>
      <xdr:rowOff>85725</xdr:rowOff>
    </xdr:to>
    <xdr:pic>
      <xdr:nvPicPr>
        <xdr:cNvPr id="13" name="Picture 8"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8562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h178/AppData/Local/Microsoft/Windows/Temporary%20Internet%20Files/Content.Outlook/IYE8IKTW/FA13%20Faculty%20by%20Or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tp138/AppData/Local/Microsoft/Windows/Temporary%20Internet%20Files/Content.Outlook/3RLGXPF9/Copy%20of%20RPI5%20Average%20Section%20Si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file:///\\bear1\common\inr\MSU%20Personnel\HR%202013%20Census%20Master\FA13%20HR_Census%20Final.xlsx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C4">
            <v>26.20967741935484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missouristate.edu/oir/76969.htm" TargetMode="External"/><Relationship Id="rId1" Type="http://schemas.openxmlformats.org/officeDocument/2006/relationships/hyperlink" Target="http://www.missouristate.edu/assets/oir/CDS_2011-2012.xl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s.missouristate.edu/factbook/studentinfo/gradedistribution.as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s.missouristate.edu/factbook/faculty/employees.as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missouristate.edu/oir/76969.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missouristate.edu/oir/598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7" zoomScaleNormal="100" workbookViewId="0">
      <selection activeCell="B14" sqref="B14:F14"/>
    </sheetView>
  </sheetViews>
  <sheetFormatPr defaultRowHeight="15" x14ac:dyDescent="0.25"/>
  <cols>
    <col min="1" max="6" width="14.7109375" customWidth="1"/>
    <col min="7" max="10" width="15.7109375" customWidth="1"/>
  </cols>
  <sheetData>
    <row r="1" spans="1:6" ht="52.5" customHeight="1" x14ac:dyDescent="0.35">
      <c r="A1" s="370" t="s">
        <v>192</v>
      </c>
      <c r="B1" s="370"/>
      <c r="C1" s="370"/>
      <c r="D1" s="370"/>
      <c r="E1" s="370"/>
      <c r="F1" s="370"/>
    </row>
    <row r="2" spans="1:6" x14ac:dyDescent="0.25">
      <c r="A2" t="s">
        <v>290</v>
      </c>
    </row>
    <row r="4" spans="1:6" ht="288" customHeight="1" x14ac:dyDescent="0.25">
      <c r="A4" s="371" t="s">
        <v>193</v>
      </c>
      <c r="B4" s="371"/>
      <c r="C4" s="371"/>
      <c r="D4" s="371"/>
      <c r="E4" s="371"/>
      <c r="F4" s="371"/>
    </row>
    <row r="6" spans="1:6" ht="30.75" customHeight="1" x14ac:dyDescent="0.25">
      <c r="A6" s="372" t="s">
        <v>210</v>
      </c>
      <c r="B6" s="372"/>
      <c r="C6" s="372"/>
      <c r="D6" s="372"/>
      <c r="E6" s="372"/>
      <c r="F6" s="372"/>
    </row>
    <row r="8" spans="1:6" x14ac:dyDescent="0.25">
      <c r="A8" s="132" t="s">
        <v>194</v>
      </c>
      <c r="B8" s="369" t="s">
        <v>216</v>
      </c>
      <c r="C8" s="369"/>
      <c r="D8" s="369"/>
      <c r="E8" s="369"/>
      <c r="F8" s="369"/>
    </row>
    <row r="9" spans="1:6" x14ac:dyDescent="0.25">
      <c r="A9" s="132" t="s">
        <v>195</v>
      </c>
      <c r="B9" s="369" t="s">
        <v>206</v>
      </c>
      <c r="C9" s="369"/>
      <c r="D9" s="369"/>
      <c r="E9" s="369"/>
      <c r="F9" s="369"/>
    </row>
    <row r="10" spans="1:6" x14ac:dyDescent="0.25">
      <c r="A10" s="132" t="s">
        <v>196</v>
      </c>
      <c r="B10" s="369" t="s">
        <v>207</v>
      </c>
      <c r="C10" s="369"/>
      <c r="D10" s="369"/>
      <c r="E10" s="369"/>
      <c r="F10" s="369"/>
    </row>
    <row r="11" spans="1:6" x14ac:dyDescent="0.25">
      <c r="A11" s="132" t="s">
        <v>197</v>
      </c>
      <c r="B11" s="369" t="s">
        <v>208</v>
      </c>
      <c r="C11" s="369"/>
      <c r="D11" s="369"/>
      <c r="E11" s="369"/>
      <c r="F11" s="369"/>
    </row>
    <row r="12" spans="1:6" x14ac:dyDescent="0.25">
      <c r="A12" s="132" t="s">
        <v>198</v>
      </c>
      <c r="B12" s="369" t="s">
        <v>209</v>
      </c>
      <c r="C12" s="369"/>
      <c r="D12" s="369"/>
      <c r="E12" s="369"/>
      <c r="F12" s="369"/>
    </row>
    <row r="13" spans="1:6" x14ac:dyDescent="0.25">
      <c r="A13" s="132" t="s">
        <v>199</v>
      </c>
      <c r="B13" s="369" t="s">
        <v>180</v>
      </c>
      <c r="C13" s="369"/>
      <c r="D13" s="369"/>
      <c r="E13" s="369"/>
      <c r="F13" s="369"/>
    </row>
    <row r="14" spans="1:6" x14ac:dyDescent="0.25">
      <c r="A14" s="132" t="s">
        <v>200</v>
      </c>
      <c r="B14" s="369" t="s">
        <v>211</v>
      </c>
      <c r="C14" s="369"/>
      <c r="D14" s="369"/>
      <c r="E14" s="369"/>
      <c r="F14" s="369"/>
    </row>
    <row r="15" spans="1:6" x14ac:dyDescent="0.25">
      <c r="A15" s="132" t="s">
        <v>201</v>
      </c>
      <c r="B15" s="369" t="s">
        <v>212</v>
      </c>
      <c r="C15" s="369"/>
      <c r="D15" s="369"/>
      <c r="E15" s="369"/>
      <c r="F15" s="369"/>
    </row>
    <row r="16" spans="1:6" x14ac:dyDescent="0.25">
      <c r="A16" s="132" t="s">
        <v>202</v>
      </c>
      <c r="B16" s="373" t="s">
        <v>213</v>
      </c>
      <c r="C16" s="373"/>
      <c r="D16" s="373"/>
      <c r="E16" s="373"/>
      <c r="F16" s="373"/>
    </row>
    <row r="17" spans="1:6" x14ac:dyDescent="0.25">
      <c r="A17" s="132" t="s">
        <v>203</v>
      </c>
      <c r="B17" s="369" t="s">
        <v>214</v>
      </c>
      <c r="C17" s="369"/>
      <c r="D17" s="369"/>
      <c r="E17" s="369"/>
      <c r="F17" s="369"/>
    </row>
    <row r="18" spans="1:6" x14ac:dyDescent="0.25">
      <c r="A18" s="132" t="s">
        <v>205</v>
      </c>
      <c r="B18" s="369" t="s">
        <v>172</v>
      </c>
      <c r="C18" s="369"/>
      <c r="D18" s="369"/>
      <c r="E18" s="369"/>
      <c r="F18" s="369"/>
    </row>
    <row r="19" spans="1:6" x14ac:dyDescent="0.25">
      <c r="A19" s="132" t="s">
        <v>204</v>
      </c>
      <c r="B19" s="369" t="s">
        <v>215</v>
      </c>
      <c r="C19" s="369"/>
      <c r="D19" s="369"/>
      <c r="E19" s="369"/>
      <c r="F19" s="369"/>
    </row>
  </sheetData>
  <mergeCells count="15">
    <mergeCell ref="B15:F15"/>
    <mergeCell ref="B16:F16"/>
    <mergeCell ref="B17:F17"/>
    <mergeCell ref="B18:F18"/>
    <mergeCell ref="B19:F19"/>
    <mergeCell ref="B14:F14"/>
    <mergeCell ref="A1:F1"/>
    <mergeCell ref="A4:F4"/>
    <mergeCell ref="A6:F6"/>
    <mergeCell ref="B8:F8"/>
    <mergeCell ref="B9:F9"/>
    <mergeCell ref="B10:F10"/>
    <mergeCell ref="B11:F11"/>
    <mergeCell ref="B12:F12"/>
    <mergeCell ref="B13:F13"/>
  </mergeCells>
  <hyperlinks>
    <hyperlink ref="B8:F8" location="'RPI-1'!A1" display="Faculty Salries Compared to CUPA"/>
    <hyperlink ref="B9:F9" location="'RPI-2'!A1" display="Faculty and Student Census"/>
    <hyperlink ref="B10:F10" location="'RPI-3'!A1" display="Student Grades"/>
    <hyperlink ref="B11:F11" location="'RPI-4'!A1" display="Total Employees and Salaries"/>
    <hyperlink ref="B12:F12" location="'RPI-5'!A1" display="Class Size"/>
    <hyperlink ref="B13:F13" location="'RPI-6'!A1" display="Research Productivity"/>
    <hyperlink ref="B14:F14" location="'RPI-7'!A1" display="Credit Hour Production"/>
    <hyperlink ref="B15:F15" location="'RPI-8'!A1" display="Grant Funding"/>
    <hyperlink ref="B16:F16" location="'RPI-9'!A1" display="Endowments"/>
    <hyperlink ref="B17:F17" location="'RPI-10'!A1" display="Retention Rates"/>
    <hyperlink ref="B18:F18" location="'RPI-11'!A1" display="Faculty Diversity"/>
    <hyperlink ref="B19:F19" location="'RPI-12'!A1" display="Benefits"/>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Normal="100" workbookViewId="0">
      <selection activeCell="L9" sqref="L9"/>
    </sheetView>
  </sheetViews>
  <sheetFormatPr defaultColWidth="9.140625" defaultRowHeight="15" x14ac:dyDescent="0.25"/>
  <cols>
    <col min="1" max="1" width="9.140625" style="2" customWidth="1"/>
    <col min="2" max="2" width="12" style="2" customWidth="1"/>
    <col min="3" max="3" width="10.7109375" style="2" customWidth="1"/>
    <col min="4" max="4" width="12.7109375" style="2" bestFit="1" customWidth="1"/>
    <col min="5" max="5" width="13.140625" style="2" customWidth="1"/>
    <col min="6" max="6" width="9.28515625" style="2" customWidth="1"/>
    <col min="7" max="7" width="10.28515625" style="2" bestFit="1" customWidth="1"/>
    <col min="8" max="8" width="5.85546875" style="2" customWidth="1"/>
    <col min="9" max="9" width="12.28515625" style="2" bestFit="1" customWidth="1"/>
    <col min="10" max="10" width="7.5703125" style="2" customWidth="1"/>
    <col min="11" max="11" width="6" style="21" customWidth="1"/>
    <col min="12" max="12" width="27" style="2" customWidth="1"/>
    <col min="13" max="13" width="12.7109375" style="2" customWidth="1"/>
    <col min="14" max="14" width="13.28515625" style="2" customWidth="1"/>
    <col min="15" max="15" width="13.85546875" style="2" customWidth="1"/>
    <col min="16" max="16384" width="9.140625" style="2"/>
  </cols>
  <sheetData>
    <row r="1" spans="1:12" ht="18.75" x14ac:dyDescent="0.3">
      <c r="A1" s="20" t="s">
        <v>157</v>
      </c>
    </row>
    <row r="3" spans="1:12" ht="18.75" x14ac:dyDescent="0.3">
      <c r="A3" s="424" t="s">
        <v>139</v>
      </c>
      <c r="B3" s="425"/>
      <c r="C3" s="425"/>
      <c r="D3" s="425"/>
      <c r="E3" s="425"/>
      <c r="F3" s="425"/>
      <c r="G3" s="425"/>
      <c r="H3" s="425"/>
      <c r="I3" s="425"/>
      <c r="J3" s="426"/>
    </row>
    <row r="4" spans="1:12" ht="30" customHeight="1" thickBot="1" x14ac:dyDescent="0.3">
      <c r="A4" s="421" t="s">
        <v>163</v>
      </c>
      <c r="B4" s="422"/>
      <c r="C4" s="422"/>
      <c r="D4" s="422"/>
      <c r="E4" s="422"/>
      <c r="F4" s="422"/>
      <c r="G4" s="422"/>
      <c r="H4" s="422"/>
      <c r="I4" s="422"/>
      <c r="J4" s="423"/>
    </row>
    <row r="5" spans="1:12" ht="31.5" customHeight="1" thickBot="1" x14ac:dyDescent="0.3">
      <c r="A5" s="341" t="s">
        <v>317</v>
      </c>
      <c r="B5" s="343" t="s">
        <v>162</v>
      </c>
      <c r="C5" s="343" t="s">
        <v>161</v>
      </c>
      <c r="D5" s="343" t="s">
        <v>160</v>
      </c>
      <c r="E5" s="343" t="s">
        <v>159</v>
      </c>
      <c r="F5" s="342"/>
      <c r="G5" s="330" t="s">
        <v>158</v>
      </c>
      <c r="H5" s="339" t="s">
        <v>140</v>
      </c>
      <c r="I5" s="340" t="s">
        <v>141</v>
      </c>
      <c r="J5" s="331" t="s">
        <v>140</v>
      </c>
    </row>
    <row r="6" spans="1:12" x14ac:dyDescent="0.25">
      <c r="A6" s="336">
        <v>2006</v>
      </c>
      <c r="B6" s="332">
        <v>46791</v>
      </c>
      <c r="C6" s="328">
        <v>28835</v>
      </c>
      <c r="D6" s="328">
        <v>20157</v>
      </c>
      <c r="E6" s="328">
        <v>2864</v>
      </c>
      <c r="F6" s="328">
        <f t="shared" ref="F6:F12" si="0">SUM(C6:E6)</f>
        <v>51856</v>
      </c>
      <c r="G6" s="328">
        <v>845</v>
      </c>
      <c r="H6" s="329">
        <f t="shared" ref="H6:H11" si="1">G6/B6</f>
        <v>1.8059028445641254E-2</v>
      </c>
      <c r="I6" s="328">
        <v>4370</v>
      </c>
      <c r="J6" s="329">
        <f t="shared" ref="J6:J11" si="2">I6/B6</f>
        <v>9.339402876621572E-2</v>
      </c>
    </row>
    <row r="7" spans="1:12" x14ac:dyDescent="0.25">
      <c r="A7" s="337">
        <v>2007</v>
      </c>
      <c r="B7" s="333">
        <v>55299</v>
      </c>
      <c r="C7" s="83">
        <v>31517</v>
      </c>
      <c r="D7" s="83">
        <v>15882</v>
      </c>
      <c r="E7" s="83">
        <v>3294</v>
      </c>
      <c r="F7" s="83">
        <f t="shared" si="0"/>
        <v>50693</v>
      </c>
      <c r="G7" s="83">
        <v>970</v>
      </c>
      <c r="H7" s="115">
        <f t="shared" si="1"/>
        <v>1.7541004358125827E-2</v>
      </c>
      <c r="I7" s="83">
        <v>7694</v>
      </c>
      <c r="J7" s="115">
        <f t="shared" si="2"/>
        <v>0.13913452322826814</v>
      </c>
    </row>
    <row r="8" spans="1:12" x14ac:dyDescent="0.25">
      <c r="A8" s="337">
        <v>2008</v>
      </c>
      <c r="B8" s="333">
        <v>53259</v>
      </c>
      <c r="C8" s="83">
        <v>33817</v>
      </c>
      <c r="D8" s="83">
        <v>21381</v>
      </c>
      <c r="E8" s="83">
        <v>3117</v>
      </c>
      <c r="F8" s="83">
        <f t="shared" si="0"/>
        <v>58315</v>
      </c>
      <c r="G8" s="83">
        <v>832</v>
      </c>
      <c r="H8" s="115">
        <f t="shared" si="1"/>
        <v>1.5621772845903978E-2</v>
      </c>
      <c r="I8" s="84">
        <v>-3137</v>
      </c>
      <c r="J8" s="115">
        <f t="shared" si="2"/>
        <v>-5.8900843050000942E-2</v>
      </c>
    </row>
    <row r="9" spans="1:12" x14ac:dyDescent="0.25">
      <c r="A9" s="337">
        <v>2009</v>
      </c>
      <c r="B9" s="333">
        <v>42719</v>
      </c>
      <c r="C9" s="83">
        <v>35240</v>
      </c>
      <c r="D9" s="83">
        <v>11827</v>
      </c>
      <c r="E9" s="84">
        <v>-112</v>
      </c>
      <c r="F9" s="83">
        <f t="shared" si="0"/>
        <v>46955</v>
      </c>
      <c r="G9" s="83">
        <v>248</v>
      </c>
      <c r="H9" s="115">
        <f t="shared" si="1"/>
        <v>5.8053793394040121E-3</v>
      </c>
      <c r="I9" s="84">
        <v>-10998</v>
      </c>
      <c r="J9" s="115">
        <f t="shared" si="2"/>
        <v>-0.25744984667244081</v>
      </c>
    </row>
    <row r="10" spans="1:12" x14ac:dyDescent="0.25">
      <c r="A10" s="337">
        <v>2010</v>
      </c>
      <c r="B10" s="333">
        <v>48240</v>
      </c>
      <c r="C10" s="83">
        <v>37045</v>
      </c>
      <c r="D10" s="83">
        <v>13217</v>
      </c>
      <c r="E10" s="84">
        <v>-1615</v>
      </c>
      <c r="F10" s="83">
        <f t="shared" si="0"/>
        <v>48647</v>
      </c>
      <c r="G10" s="83">
        <v>362</v>
      </c>
      <c r="H10" s="115">
        <f t="shared" si="1"/>
        <v>7.5041459369817581E-3</v>
      </c>
      <c r="I10" s="83">
        <v>3851</v>
      </c>
      <c r="J10" s="115">
        <f t="shared" si="2"/>
        <v>7.9830016583747929E-2</v>
      </c>
    </row>
    <row r="11" spans="1:12" x14ac:dyDescent="0.25">
      <c r="A11" s="337">
        <v>2011</v>
      </c>
      <c r="B11" s="333">
        <v>59838</v>
      </c>
      <c r="C11" s="83">
        <v>39542</v>
      </c>
      <c r="D11" s="83">
        <v>18733</v>
      </c>
      <c r="E11" s="84">
        <v>-62</v>
      </c>
      <c r="F11" s="83">
        <f t="shared" si="0"/>
        <v>58213</v>
      </c>
      <c r="G11" s="83">
        <v>346</v>
      </c>
      <c r="H11" s="115">
        <f t="shared" si="1"/>
        <v>5.7822788194792606E-3</v>
      </c>
      <c r="I11" s="83">
        <v>9616</v>
      </c>
      <c r="J11" s="115">
        <f t="shared" si="2"/>
        <v>0.16070055817373574</v>
      </c>
    </row>
    <row r="12" spans="1:12" x14ac:dyDescent="0.25">
      <c r="A12" s="337">
        <v>2012</v>
      </c>
      <c r="B12" s="334">
        <v>61030</v>
      </c>
      <c r="C12" s="301">
        <v>41106</v>
      </c>
      <c r="D12" s="301">
        <v>18490</v>
      </c>
      <c r="E12" s="319">
        <v>-192</v>
      </c>
      <c r="F12" s="320">
        <f t="shared" si="0"/>
        <v>59404</v>
      </c>
      <c r="G12" s="301">
        <v>197</v>
      </c>
      <c r="H12" s="321">
        <v>3.0000000000000001E-3</v>
      </c>
      <c r="I12" s="319">
        <v>-1223</v>
      </c>
      <c r="J12" s="115">
        <v>-0.02</v>
      </c>
    </row>
    <row r="13" spans="1:12" x14ac:dyDescent="0.25">
      <c r="A13" s="337">
        <v>2013</v>
      </c>
      <c r="B13" s="334">
        <v>66225</v>
      </c>
      <c r="C13" s="301">
        <v>44983</v>
      </c>
      <c r="D13" s="301">
        <v>21060</v>
      </c>
      <c r="E13" s="322">
        <v>-34</v>
      </c>
      <c r="F13" s="320">
        <v>66029</v>
      </c>
      <c r="G13" s="301">
        <v>175</v>
      </c>
      <c r="H13" s="323">
        <v>3.0000000000000001E-3</v>
      </c>
      <c r="I13" s="301">
        <v>5813</v>
      </c>
      <c r="J13" s="323">
        <v>8.7999999999999995E-2</v>
      </c>
      <c r="K13" s="318"/>
      <c r="L13" s="21"/>
    </row>
    <row r="14" spans="1:12" ht="15.75" thickBot="1" x14ac:dyDescent="0.3">
      <c r="A14" s="338">
        <v>2014</v>
      </c>
      <c r="B14" s="335">
        <v>77377</v>
      </c>
      <c r="C14" s="324">
        <v>47100</v>
      </c>
      <c r="D14" s="324">
        <v>27016</v>
      </c>
      <c r="E14" s="325">
        <v>3261</v>
      </c>
      <c r="F14" s="275">
        <v>77377</v>
      </c>
      <c r="G14" s="324">
        <v>156</v>
      </c>
      <c r="H14" s="326">
        <v>0.2</v>
      </c>
      <c r="I14" s="327">
        <v>9916</v>
      </c>
      <c r="J14" s="206">
        <v>12.8</v>
      </c>
    </row>
    <row r="15" spans="1:12" s="21" customFormat="1" x14ac:dyDescent="0.25">
      <c r="A15" s="44"/>
      <c r="B15" s="313"/>
      <c r="C15" s="314"/>
      <c r="D15" s="314"/>
      <c r="E15" s="315"/>
      <c r="F15" s="265"/>
      <c r="G15" s="314"/>
      <c r="H15" s="316"/>
      <c r="I15" s="317"/>
    </row>
    <row r="16" spans="1:12" x14ac:dyDescent="0.25">
      <c r="A16" s="6" t="s">
        <v>142</v>
      </c>
    </row>
    <row r="17" spans="1:1" x14ac:dyDescent="0.25">
      <c r="A17" s="2" t="s">
        <v>156</v>
      </c>
    </row>
  </sheetData>
  <mergeCells count="2">
    <mergeCell ref="A4:J4"/>
    <mergeCell ref="A3:J3"/>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selection activeCell="O20" sqref="O20"/>
    </sheetView>
  </sheetViews>
  <sheetFormatPr defaultRowHeight="15" x14ac:dyDescent="0.25"/>
  <cols>
    <col min="1" max="1" width="14.42578125" customWidth="1"/>
    <col min="2" max="13" width="7.7109375" customWidth="1"/>
    <col min="14" max="15" width="9.5703125" bestFit="1" customWidth="1"/>
  </cols>
  <sheetData>
    <row r="1" spans="1:21" ht="18.75" x14ac:dyDescent="0.3">
      <c r="A1" s="7" t="s">
        <v>164</v>
      </c>
    </row>
    <row r="3" spans="1:21" ht="35.25" customHeight="1" x14ac:dyDescent="0.3">
      <c r="A3" s="389" t="s">
        <v>165</v>
      </c>
      <c r="B3" s="389"/>
      <c r="C3" s="389"/>
      <c r="D3" s="389"/>
      <c r="E3" s="389"/>
      <c r="F3" s="389"/>
      <c r="G3" s="389"/>
      <c r="H3" s="389"/>
      <c r="I3" s="389"/>
      <c r="J3" s="389"/>
      <c r="K3" s="389"/>
      <c r="L3" s="389"/>
      <c r="M3" s="389"/>
    </row>
    <row r="5" spans="1:21" x14ac:dyDescent="0.25">
      <c r="A5" s="65"/>
      <c r="B5" s="56">
        <v>1996</v>
      </c>
      <c r="C5" s="56">
        <v>1997</v>
      </c>
      <c r="D5" s="56">
        <v>1998</v>
      </c>
      <c r="E5" s="56">
        <v>1999</v>
      </c>
      <c r="F5" s="56">
        <v>2000</v>
      </c>
      <c r="G5" s="56">
        <v>2001</v>
      </c>
      <c r="H5" s="56">
        <v>2002</v>
      </c>
      <c r="I5" s="56">
        <v>2003</v>
      </c>
      <c r="J5" s="56">
        <v>2004</v>
      </c>
      <c r="K5" s="56">
        <v>2005</v>
      </c>
      <c r="L5" s="56">
        <v>2006</v>
      </c>
      <c r="M5" s="56">
        <v>2007</v>
      </c>
      <c r="N5" s="168">
        <v>2008</v>
      </c>
      <c r="O5" s="168">
        <v>2009</v>
      </c>
      <c r="P5" s="344">
        <v>2010</v>
      </c>
    </row>
    <row r="6" spans="1:21" x14ac:dyDescent="0.25">
      <c r="A6" s="65" t="s">
        <v>166</v>
      </c>
      <c r="B6" s="85">
        <v>2447</v>
      </c>
      <c r="C6" s="85">
        <v>2707</v>
      </c>
      <c r="D6" s="85">
        <v>2739</v>
      </c>
      <c r="E6" s="85">
        <v>2584</v>
      </c>
      <c r="F6" s="85">
        <v>2499</v>
      </c>
      <c r="G6" s="85">
        <v>2511</v>
      </c>
      <c r="H6" s="85">
        <v>2707</v>
      </c>
      <c r="I6" s="85">
        <v>2675</v>
      </c>
      <c r="J6" s="85">
        <v>2695</v>
      </c>
      <c r="K6" s="85">
        <v>2628</v>
      </c>
      <c r="L6" s="85">
        <v>2801</v>
      </c>
      <c r="M6" s="85">
        <v>2679</v>
      </c>
      <c r="N6" s="188">
        <v>2582</v>
      </c>
      <c r="O6" s="188">
        <v>2490</v>
      </c>
      <c r="P6" s="345">
        <v>2525</v>
      </c>
    </row>
    <row r="7" spans="1:21" x14ac:dyDescent="0.25">
      <c r="P7" s="273"/>
    </row>
    <row r="8" spans="1:21" x14ac:dyDescent="0.25">
      <c r="A8" s="11" t="s">
        <v>167</v>
      </c>
      <c r="P8" s="273"/>
    </row>
    <row r="9" spans="1:21" x14ac:dyDescent="0.25">
      <c r="A9" s="65" t="s">
        <v>168</v>
      </c>
      <c r="B9" s="85">
        <v>433</v>
      </c>
      <c r="C9" s="85">
        <v>522</v>
      </c>
      <c r="D9" s="85">
        <v>606</v>
      </c>
      <c r="E9" s="85">
        <v>605</v>
      </c>
      <c r="F9" s="85">
        <v>610</v>
      </c>
      <c r="G9" s="85">
        <v>669</v>
      </c>
      <c r="H9" s="85">
        <v>720</v>
      </c>
      <c r="I9" s="85">
        <v>780</v>
      </c>
      <c r="J9" s="85">
        <v>774</v>
      </c>
      <c r="K9" s="88">
        <v>855</v>
      </c>
      <c r="L9" s="88">
        <v>878</v>
      </c>
      <c r="M9" s="88">
        <v>841</v>
      </c>
      <c r="N9" s="188">
        <v>818</v>
      </c>
      <c r="O9" s="188">
        <v>756</v>
      </c>
      <c r="P9" s="345">
        <v>795</v>
      </c>
    </row>
    <row r="10" spans="1:21" x14ac:dyDescent="0.25">
      <c r="A10" s="86" t="s">
        <v>140</v>
      </c>
      <c r="B10" s="87">
        <v>0.17699999999999999</v>
      </c>
      <c r="C10" s="87">
        <v>0.193</v>
      </c>
      <c r="D10" s="87">
        <v>0.221</v>
      </c>
      <c r="E10" s="87">
        <v>0.23399999999999999</v>
      </c>
      <c r="F10" s="87">
        <v>0.24399999999999999</v>
      </c>
      <c r="G10" s="87">
        <v>0.26600000000000001</v>
      </c>
      <c r="H10" s="87">
        <v>0.26600000000000001</v>
      </c>
      <c r="I10" s="87">
        <v>0.29199999999999998</v>
      </c>
      <c r="J10" s="87">
        <v>0.28699999999999998</v>
      </c>
      <c r="K10" s="87">
        <v>0.32500000000000001</v>
      </c>
      <c r="L10" s="87">
        <v>0.313</v>
      </c>
      <c r="M10" s="87">
        <v>0.31390000000000001</v>
      </c>
      <c r="N10" s="189">
        <v>0.317</v>
      </c>
      <c r="O10" s="189">
        <v>0.30359999999999998</v>
      </c>
      <c r="P10" s="346">
        <v>0.31</v>
      </c>
      <c r="Q10" s="22"/>
      <c r="R10" s="22"/>
      <c r="S10" s="22"/>
      <c r="T10" s="22"/>
      <c r="U10" s="22"/>
    </row>
    <row r="11" spans="1:21" x14ac:dyDescent="0.25">
      <c r="A11" s="65" t="s">
        <v>169</v>
      </c>
      <c r="B11" s="85">
        <v>928</v>
      </c>
      <c r="C11" s="85">
        <v>1132</v>
      </c>
      <c r="D11" s="85">
        <v>1241</v>
      </c>
      <c r="E11" s="85">
        <v>1168</v>
      </c>
      <c r="F11" s="85">
        <v>1172</v>
      </c>
      <c r="G11" s="85">
        <v>1215</v>
      </c>
      <c r="H11" s="85">
        <v>1318</v>
      </c>
      <c r="I11" s="85">
        <v>1339</v>
      </c>
      <c r="J11" s="85">
        <v>1360</v>
      </c>
      <c r="K11" s="88">
        <v>1317</v>
      </c>
      <c r="L11" s="88">
        <v>1361</v>
      </c>
      <c r="M11" s="65">
        <v>1351</v>
      </c>
      <c r="N11" s="188">
        <v>1312</v>
      </c>
      <c r="O11" s="22"/>
      <c r="P11" s="22"/>
      <c r="Q11" s="22"/>
      <c r="R11" s="22"/>
      <c r="S11" s="22"/>
      <c r="T11" s="22"/>
      <c r="U11" s="22"/>
    </row>
    <row r="12" spans="1:21" x14ac:dyDescent="0.25">
      <c r="A12" s="86" t="s">
        <v>140</v>
      </c>
      <c r="B12" s="87">
        <v>0.379</v>
      </c>
      <c r="C12" s="87">
        <v>0.41799999999999998</v>
      </c>
      <c r="D12" s="87">
        <v>0.45299999999999996</v>
      </c>
      <c r="E12" s="87">
        <v>0.45200000000000001</v>
      </c>
      <c r="F12" s="87">
        <v>0.46899999999999997</v>
      </c>
      <c r="G12" s="87">
        <v>0.48399999999999999</v>
      </c>
      <c r="H12" s="87">
        <v>0.48700000000000004</v>
      </c>
      <c r="I12" s="87">
        <v>0.501</v>
      </c>
      <c r="J12" s="87">
        <v>0.505</v>
      </c>
      <c r="K12" s="87">
        <v>0.501</v>
      </c>
      <c r="L12" s="87">
        <v>0.48599999999999999</v>
      </c>
      <c r="M12" s="187">
        <v>0.50429999999999997</v>
      </c>
      <c r="N12" s="189">
        <v>0.5081</v>
      </c>
      <c r="O12" s="22"/>
      <c r="P12" s="22"/>
      <c r="Q12" s="22"/>
      <c r="R12" s="22"/>
      <c r="S12" s="22"/>
      <c r="T12" s="22"/>
      <c r="U12" s="22"/>
    </row>
    <row r="13" spans="1:21" x14ac:dyDescent="0.25">
      <c r="A13" s="65" t="s">
        <v>170</v>
      </c>
      <c r="B13" s="85">
        <v>1056</v>
      </c>
      <c r="C13" s="85">
        <v>1296</v>
      </c>
      <c r="D13" s="85">
        <v>1392</v>
      </c>
      <c r="E13" s="85">
        <v>1296</v>
      </c>
      <c r="F13" s="85">
        <v>1290</v>
      </c>
      <c r="G13" s="85">
        <v>1366</v>
      </c>
      <c r="H13" s="85">
        <v>1443</v>
      </c>
      <c r="I13" s="85">
        <v>1474</v>
      </c>
      <c r="J13" s="85">
        <v>1467</v>
      </c>
      <c r="K13" s="88">
        <v>1396</v>
      </c>
      <c r="L13" s="65">
        <v>1564</v>
      </c>
      <c r="M13" s="65">
        <v>1447</v>
      </c>
      <c r="N13" s="22"/>
      <c r="O13" s="22"/>
      <c r="P13" s="22"/>
      <c r="Q13" s="22"/>
      <c r="R13" s="22"/>
      <c r="S13" s="22"/>
      <c r="T13" s="22"/>
      <c r="U13" s="22"/>
    </row>
    <row r="14" spans="1:21" x14ac:dyDescent="0.25">
      <c r="A14" s="86" t="s">
        <v>140</v>
      </c>
      <c r="B14" s="87">
        <v>0.43200000000000005</v>
      </c>
      <c r="C14" s="87">
        <v>0.47899999999999998</v>
      </c>
      <c r="D14" s="87">
        <v>0.50800000000000001</v>
      </c>
      <c r="E14" s="87">
        <v>0.502</v>
      </c>
      <c r="F14" s="87">
        <v>0.51600000000000001</v>
      </c>
      <c r="G14" s="87">
        <v>0.54400000000000004</v>
      </c>
      <c r="H14" s="87">
        <v>0.53299999999999992</v>
      </c>
      <c r="I14" s="87">
        <v>0.55100000000000005</v>
      </c>
      <c r="J14" s="87">
        <v>0.54400000000000004</v>
      </c>
      <c r="K14" s="87">
        <v>0.53100000000000003</v>
      </c>
      <c r="L14" s="187">
        <v>0.55800000000000005</v>
      </c>
      <c r="M14" s="187">
        <v>0.54010000000000002</v>
      </c>
      <c r="N14" s="22"/>
      <c r="O14" s="22"/>
      <c r="P14" s="22"/>
      <c r="Q14" s="22"/>
      <c r="R14" s="22"/>
      <c r="S14" s="22"/>
      <c r="T14" s="22"/>
      <c r="U14" s="22"/>
    </row>
    <row r="16" spans="1:21" x14ac:dyDescent="0.25">
      <c r="A16" s="44" t="s">
        <v>151</v>
      </c>
    </row>
    <row r="17" spans="1:1" x14ac:dyDescent="0.25">
      <c r="A17" s="1"/>
    </row>
    <row r="18" spans="1:1" x14ac:dyDescent="0.25">
      <c r="A18" s="22" t="s">
        <v>278</v>
      </c>
    </row>
  </sheetData>
  <mergeCells count="1">
    <mergeCell ref="A3:M3"/>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I16" sqref="I16"/>
    </sheetView>
  </sheetViews>
  <sheetFormatPr defaultRowHeight="15" x14ac:dyDescent="0.25"/>
  <cols>
    <col min="1" max="1" width="55.42578125" customWidth="1"/>
    <col min="13" max="13" width="9.140625" style="22"/>
    <col min="15" max="15" width="9.140625" style="22"/>
  </cols>
  <sheetData>
    <row r="1" spans="1:15" ht="18.75" x14ac:dyDescent="0.3">
      <c r="A1" s="7" t="s">
        <v>171</v>
      </c>
    </row>
    <row r="2" spans="1:15" s="22" customFormat="1" ht="18.75" x14ac:dyDescent="0.3">
      <c r="A2" s="7"/>
      <c r="I2" s="100"/>
    </row>
    <row r="3" spans="1:15" s="22" customFormat="1" ht="18.75" x14ac:dyDescent="0.3">
      <c r="A3" s="379" t="s">
        <v>172</v>
      </c>
      <c r="B3" s="379"/>
      <c r="C3" s="379"/>
      <c r="D3" s="379"/>
      <c r="E3" s="379"/>
      <c r="F3" s="379"/>
      <c r="G3" s="379"/>
    </row>
    <row r="4" spans="1:15" x14ac:dyDescent="0.25">
      <c r="M4"/>
      <c r="O4"/>
    </row>
    <row r="5" spans="1:15" x14ac:dyDescent="0.25">
      <c r="A5" s="94"/>
      <c r="B5" s="380" t="s">
        <v>10</v>
      </c>
      <c r="C5" s="427"/>
      <c r="D5" s="427"/>
      <c r="E5" s="381"/>
      <c r="F5" s="382" t="s">
        <v>183</v>
      </c>
      <c r="G5" s="428"/>
      <c r="H5" s="428"/>
      <c r="I5" s="383"/>
      <c r="J5" s="380" t="s">
        <v>12</v>
      </c>
      <c r="K5" s="427"/>
      <c r="L5" s="427"/>
      <c r="M5" s="381"/>
    </row>
    <row r="6" spans="1:15" x14ac:dyDescent="0.25">
      <c r="A6" s="48"/>
      <c r="B6" s="211" t="s">
        <v>187</v>
      </c>
      <c r="C6" s="211" t="s">
        <v>188</v>
      </c>
      <c r="D6" s="347" t="s">
        <v>256</v>
      </c>
      <c r="E6" s="348" t="s">
        <v>299</v>
      </c>
      <c r="F6" s="101" t="s">
        <v>187</v>
      </c>
      <c r="G6" s="101" t="s">
        <v>188</v>
      </c>
      <c r="H6" s="101" t="s">
        <v>256</v>
      </c>
      <c r="I6" s="348" t="s">
        <v>299</v>
      </c>
      <c r="J6" s="347" t="s">
        <v>187</v>
      </c>
      <c r="K6" s="347" t="s">
        <v>188</v>
      </c>
      <c r="L6" s="347" t="s">
        <v>256</v>
      </c>
      <c r="M6" s="348" t="s">
        <v>299</v>
      </c>
    </row>
    <row r="7" spans="1:15" x14ac:dyDescent="0.25">
      <c r="A7" s="135" t="s">
        <v>24</v>
      </c>
      <c r="B7" s="349">
        <v>716</v>
      </c>
      <c r="C7" s="350">
        <v>699</v>
      </c>
      <c r="D7" s="351">
        <v>714</v>
      </c>
      <c r="E7" s="219">
        <v>733</v>
      </c>
      <c r="F7" s="352">
        <v>330</v>
      </c>
      <c r="G7" s="353">
        <v>332</v>
      </c>
      <c r="H7" s="352">
        <v>398</v>
      </c>
      <c r="I7" s="354">
        <v>395</v>
      </c>
      <c r="J7" s="355">
        <v>1046</v>
      </c>
      <c r="K7" s="356">
        <v>1013</v>
      </c>
      <c r="L7" s="238">
        <v>1112</v>
      </c>
      <c r="M7" s="354">
        <v>1128</v>
      </c>
    </row>
    <row r="8" spans="1:15" x14ac:dyDescent="0.25">
      <c r="A8" s="135" t="s">
        <v>25</v>
      </c>
      <c r="B8" s="349">
        <v>63</v>
      </c>
      <c r="C8" s="350">
        <v>81</v>
      </c>
      <c r="D8" s="351">
        <v>92</v>
      </c>
      <c r="E8" s="354">
        <v>92</v>
      </c>
      <c r="F8" s="352">
        <v>7</v>
      </c>
      <c r="G8" s="353">
        <v>12</v>
      </c>
      <c r="H8" s="352">
        <v>13</v>
      </c>
      <c r="I8" s="354">
        <v>16</v>
      </c>
      <c r="J8" s="355">
        <v>70</v>
      </c>
      <c r="K8" s="355">
        <v>93</v>
      </c>
      <c r="L8" s="238">
        <v>105</v>
      </c>
      <c r="M8" s="354">
        <v>108</v>
      </c>
    </row>
    <row r="9" spans="1:15" x14ac:dyDescent="0.25">
      <c r="A9" s="135" t="s">
        <v>26</v>
      </c>
      <c r="B9" s="349">
        <v>290</v>
      </c>
      <c r="C9" s="350">
        <v>322</v>
      </c>
      <c r="D9" s="351">
        <v>335</v>
      </c>
      <c r="E9" s="354">
        <v>347</v>
      </c>
      <c r="F9" s="352">
        <v>178</v>
      </c>
      <c r="G9" s="353">
        <v>182</v>
      </c>
      <c r="H9" s="352">
        <v>225</v>
      </c>
      <c r="I9" s="354">
        <v>223</v>
      </c>
      <c r="J9" s="355">
        <v>468</v>
      </c>
      <c r="K9" s="355">
        <v>504</v>
      </c>
      <c r="L9" s="238">
        <v>560</v>
      </c>
      <c r="M9" s="354">
        <v>570</v>
      </c>
    </row>
    <row r="10" spans="1:15" x14ac:dyDescent="0.25">
      <c r="A10" s="135" t="s">
        <v>27</v>
      </c>
      <c r="B10" s="349">
        <v>426</v>
      </c>
      <c r="C10" s="350">
        <v>377</v>
      </c>
      <c r="D10" s="351">
        <v>379</v>
      </c>
      <c r="E10" s="354">
        <v>386</v>
      </c>
      <c r="F10" s="352">
        <v>152</v>
      </c>
      <c r="G10" s="353">
        <v>150</v>
      </c>
      <c r="H10" s="352">
        <v>173</v>
      </c>
      <c r="I10" s="354">
        <v>172</v>
      </c>
      <c r="J10" s="355">
        <v>578</v>
      </c>
      <c r="K10" s="355">
        <v>527</v>
      </c>
      <c r="L10" s="238">
        <v>552</v>
      </c>
      <c r="M10" s="354">
        <v>558</v>
      </c>
    </row>
    <row r="11" spans="1:15" x14ac:dyDescent="0.25">
      <c r="A11" s="135" t="s">
        <v>28</v>
      </c>
      <c r="B11" s="349">
        <v>30</v>
      </c>
      <c r="C11" s="350">
        <v>13</v>
      </c>
      <c r="D11" s="351">
        <v>7</v>
      </c>
      <c r="E11" s="354">
        <v>15</v>
      </c>
      <c r="F11" s="352">
        <v>3</v>
      </c>
      <c r="G11" s="353">
        <v>1</v>
      </c>
      <c r="H11" s="352">
        <v>3</v>
      </c>
      <c r="I11" s="354">
        <v>4</v>
      </c>
      <c r="J11" s="355">
        <v>33</v>
      </c>
      <c r="K11" s="355">
        <v>14</v>
      </c>
      <c r="L11" s="238">
        <v>10</v>
      </c>
      <c r="M11" s="354">
        <v>19</v>
      </c>
    </row>
    <row r="13" spans="1:15" x14ac:dyDescent="0.25">
      <c r="A13" s="11" t="s">
        <v>106</v>
      </c>
    </row>
    <row r="14" spans="1:15" x14ac:dyDescent="0.25">
      <c r="A14" s="1" t="s">
        <v>186</v>
      </c>
    </row>
    <row r="15" spans="1:15" x14ac:dyDescent="0.25">
      <c r="A15" s="1" t="s">
        <v>74</v>
      </c>
    </row>
    <row r="16" spans="1:15" x14ac:dyDescent="0.25">
      <c r="A16" s="1" t="s">
        <v>279</v>
      </c>
    </row>
  </sheetData>
  <mergeCells count="4">
    <mergeCell ref="A3:G3"/>
    <mergeCell ref="B5:E5"/>
    <mergeCell ref="F5:I5"/>
    <mergeCell ref="J5:M5"/>
  </mergeCells>
  <hyperlinks>
    <hyperlink ref="A15" r:id="rId1"/>
    <hyperlink ref="A16" r:id="rId2" display="http://www.missouristate.edu/oir/76969.htm"/>
  </hyperlinks>
  <pageMargins left="0.7" right="0.7" top="0.75" bottom="0.75" header="0.3" footer="0.3"/>
  <pageSetup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tabSelected="1" workbookViewId="0">
      <selection activeCell="I6" sqref="I6"/>
    </sheetView>
  </sheetViews>
  <sheetFormatPr defaultColWidth="9.140625" defaultRowHeight="15" x14ac:dyDescent="0.25"/>
  <cols>
    <col min="1" max="1" width="26.28515625" style="17" customWidth="1"/>
    <col min="2" max="2" width="14.28515625" style="17" customWidth="1"/>
    <col min="3" max="3" width="12.140625" style="17" customWidth="1"/>
    <col min="4" max="4" width="13.42578125" style="17" customWidth="1"/>
    <col min="5" max="5" width="13.28515625" style="17" customWidth="1"/>
    <col min="6" max="6" width="16.140625" style="17" customWidth="1"/>
    <col min="7" max="7" width="16.5703125" style="17" customWidth="1"/>
    <col min="8" max="9" width="15" style="17" customWidth="1"/>
    <col min="10" max="16384" width="9.140625" style="17"/>
  </cols>
  <sheetData>
    <row r="1" spans="1:8" ht="18.75" x14ac:dyDescent="0.3">
      <c r="A1" s="7" t="s">
        <v>185</v>
      </c>
    </row>
    <row r="3" spans="1:8" ht="18.75" x14ac:dyDescent="0.3">
      <c r="A3" s="429" t="s">
        <v>133</v>
      </c>
      <c r="B3" s="430"/>
      <c r="C3" s="430"/>
      <c r="D3" s="430"/>
      <c r="E3" s="430"/>
      <c r="F3" s="430"/>
      <c r="G3" s="430"/>
      <c r="H3" s="430"/>
    </row>
    <row r="4" spans="1:8" x14ac:dyDescent="0.25">
      <c r="A4" s="25"/>
      <c r="B4" s="433" t="s">
        <v>230</v>
      </c>
      <c r="C4" s="434"/>
      <c r="D4" s="435"/>
      <c r="E4" s="148"/>
      <c r="F4" s="148" t="s">
        <v>231</v>
      </c>
      <c r="G4" s="149" t="s">
        <v>232</v>
      </c>
      <c r="H4" s="357" t="s">
        <v>293</v>
      </c>
    </row>
    <row r="5" spans="1:8" s="94" customFormat="1" x14ac:dyDescent="0.25">
      <c r="A5" s="25" t="s">
        <v>228</v>
      </c>
      <c r="B5" s="121"/>
      <c r="C5" s="150">
        <v>389.26</v>
      </c>
      <c r="D5" s="122"/>
      <c r="E5" s="25"/>
      <c r="F5" s="151">
        <v>418.16</v>
      </c>
      <c r="G5" s="151">
        <v>418.16</v>
      </c>
      <c r="H5" s="360">
        <v>418.16</v>
      </c>
    </row>
    <row r="6" spans="1:8" x14ac:dyDescent="0.25">
      <c r="A6" s="25" t="s">
        <v>229</v>
      </c>
      <c r="B6" s="121"/>
      <c r="C6" s="121">
        <v>0</v>
      </c>
      <c r="D6" s="122"/>
      <c r="E6" s="25"/>
      <c r="F6" s="29">
        <v>30</v>
      </c>
      <c r="G6" s="29">
        <v>30</v>
      </c>
      <c r="H6" s="360">
        <v>30</v>
      </c>
    </row>
    <row r="7" spans="1:8" x14ac:dyDescent="0.25">
      <c r="A7" s="25" t="s">
        <v>246</v>
      </c>
      <c r="B7" s="121"/>
      <c r="C7" s="121">
        <v>290.91000000000003</v>
      </c>
      <c r="D7" s="122"/>
      <c r="E7" s="25"/>
      <c r="F7" s="29">
        <v>290.91000000000003</v>
      </c>
      <c r="G7" s="152">
        <v>320.91000000000003</v>
      </c>
      <c r="H7" s="360">
        <v>320.91000000000003</v>
      </c>
    </row>
    <row r="8" spans="1:8" s="94" customFormat="1" x14ac:dyDescent="0.25">
      <c r="A8" s="25" t="s">
        <v>247</v>
      </c>
      <c r="B8" s="121"/>
      <c r="C8" s="121">
        <v>0</v>
      </c>
      <c r="D8" s="122"/>
      <c r="E8" s="25"/>
      <c r="F8" s="29">
        <v>0</v>
      </c>
      <c r="G8" s="152">
        <v>135</v>
      </c>
      <c r="H8" s="360">
        <v>135</v>
      </c>
    </row>
    <row r="9" spans="1:8" x14ac:dyDescent="0.25">
      <c r="A9" s="25" t="s">
        <v>110</v>
      </c>
      <c r="B9" s="121"/>
      <c r="C9" s="121">
        <v>222.89</v>
      </c>
      <c r="D9" s="122"/>
      <c r="E9" s="25"/>
      <c r="F9" s="29">
        <v>222.89</v>
      </c>
      <c r="G9" s="29">
        <v>222.89</v>
      </c>
      <c r="H9" s="360">
        <v>222.89</v>
      </c>
    </row>
    <row r="10" spans="1:8" s="94" customFormat="1" ht="30" x14ac:dyDescent="0.25">
      <c r="A10" s="160" t="s">
        <v>248</v>
      </c>
      <c r="B10" s="121"/>
      <c r="C10" s="121">
        <v>333.2</v>
      </c>
      <c r="D10" s="122"/>
      <c r="E10" s="25"/>
      <c r="F10" s="29">
        <v>333.2</v>
      </c>
      <c r="G10" s="29">
        <v>363.2</v>
      </c>
      <c r="H10" s="360">
        <v>363.2</v>
      </c>
    </row>
    <row r="11" spans="1:8" ht="30" x14ac:dyDescent="0.25">
      <c r="A11" s="160" t="s">
        <v>249</v>
      </c>
      <c r="B11" s="121"/>
      <c r="C11" s="121">
        <v>0</v>
      </c>
      <c r="D11" s="122"/>
      <c r="E11" s="25"/>
      <c r="F11" s="29">
        <v>0</v>
      </c>
      <c r="G11" s="29">
        <v>135</v>
      </c>
      <c r="H11" s="360">
        <v>135</v>
      </c>
    </row>
    <row r="12" spans="1:8" ht="18.75" x14ac:dyDescent="0.3">
      <c r="A12" s="431" t="s">
        <v>132</v>
      </c>
      <c r="B12" s="431"/>
      <c r="C12" s="431"/>
      <c r="D12" s="431"/>
      <c r="E12" s="431"/>
      <c r="F12" s="431"/>
      <c r="G12" s="431"/>
      <c r="H12" s="19"/>
    </row>
    <row r="13" spans="1:8" ht="45" x14ac:dyDescent="0.25">
      <c r="A13" s="25"/>
      <c r="B13" s="124" t="s">
        <v>112</v>
      </c>
      <c r="C13" s="124" t="s">
        <v>113</v>
      </c>
      <c r="D13" s="122"/>
      <c r="E13" s="30" t="s">
        <v>112</v>
      </c>
      <c r="F13" s="30" t="s">
        <v>113</v>
      </c>
      <c r="G13" s="30" t="s">
        <v>131</v>
      </c>
      <c r="H13" s="19"/>
    </row>
    <row r="14" spans="1:8" x14ac:dyDescent="0.25">
      <c r="A14" s="25" t="s">
        <v>114</v>
      </c>
      <c r="B14" s="125">
        <v>800</v>
      </c>
      <c r="C14" s="125">
        <v>1600</v>
      </c>
      <c r="D14" s="122"/>
      <c r="E14" s="31">
        <v>800</v>
      </c>
      <c r="F14" s="31">
        <v>1600</v>
      </c>
      <c r="G14" s="32" t="s">
        <v>115</v>
      </c>
      <c r="H14" s="19"/>
    </row>
    <row r="15" spans="1:8" x14ac:dyDescent="0.25">
      <c r="A15" s="25" t="s">
        <v>116</v>
      </c>
      <c r="B15" s="125">
        <v>1600</v>
      </c>
      <c r="C15" s="125">
        <v>3200</v>
      </c>
      <c r="D15" s="122"/>
      <c r="E15" s="31">
        <v>1600</v>
      </c>
      <c r="F15" s="31">
        <v>3200</v>
      </c>
      <c r="G15" s="32" t="s">
        <v>115</v>
      </c>
      <c r="H15" s="19"/>
    </row>
    <row r="16" spans="1:8" x14ac:dyDescent="0.25">
      <c r="A16" s="25" t="s">
        <v>117</v>
      </c>
      <c r="B16" s="126">
        <v>0.2</v>
      </c>
      <c r="C16" s="126">
        <v>0.4</v>
      </c>
      <c r="D16" s="122"/>
      <c r="E16" s="27">
        <v>0.2</v>
      </c>
      <c r="F16" s="27">
        <v>0.4</v>
      </c>
      <c r="G16" s="27">
        <v>0.2</v>
      </c>
      <c r="H16" s="19"/>
    </row>
    <row r="17" spans="1:8" x14ac:dyDescent="0.25">
      <c r="A17" s="33" t="s">
        <v>118</v>
      </c>
      <c r="B17" s="123"/>
      <c r="C17" s="123"/>
      <c r="D17" s="122"/>
      <c r="E17" s="25"/>
      <c r="F17" s="25"/>
      <c r="G17" s="25"/>
      <c r="H17" s="19"/>
    </row>
    <row r="18" spans="1:8" x14ac:dyDescent="0.25">
      <c r="A18" s="34" t="s">
        <v>134</v>
      </c>
      <c r="B18" s="125">
        <v>2800</v>
      </c>
      <c r="C18" s="125">
        <v>5600</v>
      </c>
      <c r="D18" s="122"/>
      <c r="E18" s="31">
        <v>2800</v>
      </c>
      <c r="F18" s="31">
        <v>5600</v>
      </c>
      <c r="G18" s="31">
        <v>2000</v>
      </c>
      <c r="H18" s="19"/>
    </row>
    <row r="19" spans="1:8" x14ac:dyDescent="0.25">
      <c r="A19" s="34" t="s">
        <v>135</v>
      </c>
      <c r="B19" s="125">
        <v>5600</v>
      </c>
      <c r="C19" s="125">
        <v>11200</v>
      </c>
      <c r="D19" s="122"/>
      <c r="E19" s="31">
        <v>5600</v>
      </c>
      <c r="F19" s="31">
        <v>11200</v>
      </c>
      <c r="G19" s="31">
        <v>4000</v>
      </c>
      <c r="H19" s="19"/>
    </row>
    <row r="20" spans="1:8" x14ac:dyDescent="0.25">
      <c r="A20" s="34"/>
      <c r="B20" s="125"/>
      <c r="C20" s="125"/>
      <c r="D20" s="125"/>
      <c r="E20" s="31"/>
      <c r="F20" s="31"/>
      <c r="G20" s="95"/>
      <c r="H20" s="19"/>
    </row>
    <row r="21" spans="1:8" ht="18.75" x14ac:dyDescent="0.3">
      <c r="A21" s="432" t="s">
        <v>191</v>
      </c>
      <c r="B21" s="432"/>
      <c r="C21" s="432"/>
      <c r="D21" s="432"/>
      <c r="E21" s="432"/>
      <c r="F21" s="432"/>
      <c r="G21" s="432"/>
      <c r="H21" s="19"/>
    </row>
    <row r="22" spans="1:8" ht="28.5" customHeight="1" x14ac:dyDescent="0.25">
      <c r="A22" s="118"/>
      <c r="B22" s="130"/>
      <c r="C22" s="131">
        <v>1000000</v>
      </c>
      <c r="D22" s="130"/>
      <c r="E22" s="119"/>
      <c r="F22" s="36" t="s">
        <v>125</v>
      </c>
      <c r="G22" s="120"/>
      <c r="H22" s="19"/>
    </row>
    <row r="23" spans="1:8" ht="18.75" x14ac:dyDescent="0.3">
      <c r="A23" s="432" t="s">
        <v>121</v>
      </c>
      <c r="B23" s="432"/>
      <c r="C23" s="432"/>
      <c r="D23" s="432"/>
      <c r="E23" s="432"/>
      <c r="F23" s="432"/>
      <c r="G23" s="432"/>
      <c r="H23" s="19"/>
    </row>
    <row r="24" spans="1:8" ht="45" x14ac:dyDescent="0.25">
      <c r="A24" s="25"/>
      <c r="B24" s="436" t="s">
        <v>122</v>
      </c>
      <c r="C24" s="437"/>
      <c r="D24" s="438"/>
      <c r="E24" s="30" t="s">
        <v>233</v>
      </c>
      <c r="F24" s="30" t="s">
        <v>123</v>
      </c>
      <c r="G24" s="95"/>
      <c r="H24" s="19"/>
    </row>
    <row r="25" spans="1:8" x14ac:dyDescent="0.25">
      <c r="A25" s="25" t="s">
        <v>124</v>
      </c>
      <c r="B25" s="122"/>
      <c r="C25" s="127">
        <v>0</v>
      </c>
      <c r="D25" s="122"/>
      <c r="E25" s="26">
        <v>0</v>
      </c>
      <c r="F25" s="26">
        <v>0</v>
      </c>
      <c r="G25" s="95"/>
      <c r="H25" s="19"/>
    </row>
    <row r="26" spans="1:8" x14ac:dyDescent="0.25">
      <c r="A26" s="25" t="s">
        <v>117</v>
      </c>
      <c r="B26" s="122"/>
      <c r="C26" s="126">
        <v>0.3</v>
      </c>
      <c r="D26" s="122"/>
      <c r="E26" s="27">
        <v>0.2</v>
      </c>
      <c r="F26" s="27">
        <v>0.3</v>
      </c>
      <c r="G26" s="95"/>
      <c r="H26" s="19"/>
    </row>
    <row r="27" spans="1:8" x14ac:dyDescent="0.25">
      <c r="A27" s="33" t="s">
        <v>118</v>
      </c>
      <c r="B27" s="122"/>
      <c r="C27" s="123"/>
      <c r="D27" s="122"/>
      <c r="E27" s="25"/>
      <c r="F27" s="25"/>
      <c r="G27" s="95"/>
      <c r="H27" s="19"/>
    </row>
    <row r="28" spans="1:8" x14ac:dyDescent="0.25">
      <c r="A28" s="34" t="s">
        <v>119</v>
      </c>
      <c r="B28" s="122"/>
      <c r="C28" s="127">
        <v>1500</v>
      </c>
      <c r="D28" s="122"/>
      <c r="E28" s="26">
        <v>1500</v>
      </c>
      <c r="F28" s="26">
        <v>1500</v>
      </c>
      <c r="G28" s="95"/>
      <c r="H28" s="19"/>
    </row>
    <row r="29" spans="1:8" x14ac:dyDescent="0.25">
      <c r="A29" s="34" t="s">
        <v>120</v>
      </c>
      <c r="B29" s="122"/>
      <c r="C29" s="127">
        <v>3000</v>
      </c>
      <c r="D29" s="122"/>
      <c r="E29" s="26">
        <v>3000</v>
      </c>
      <c r="F29" s="26">
        <v>3000</v>
      </c>
      <c r="G29" s="95"/>
      <c r="H29" s="19"/>
    </row>
    <row r="30" spans="1:8" x14ac:dyDescent="0.25">
      <c r="A30" s="23"/>
      <c r="B30" s="24"/>
      <c r="C30" s="23"/>
      <c r="D30" s="24"/>
      <c r="E30" s="24"/>
      <c r="F30" s="23"/>
      <c r="G30" s="19"/>
      <c r="H30" s="19"/>
    </row>
    <row r="31" spans="1:8" x14ac:dyDescent="0.25">
      <c r="A31" s="23"/>
      <c r="B31" s="24"/>
      <c r="C31" s="23"/>
      <c r="D31" s="23"/>
      <c r="E31" s="23"/>
      <c r="F31" s="23"/>
      <c r="G31" s="19"/>
      <c r="H31" s="19"/>
    </row>
    <row r="32" spans="1:8" ht="18.75" x14ac:dyDescent="0.3">
      <c r="A32" s="432" t="s">
        <v>136</v>
      </c>
      <c r="B32" s="432"/>
      <c r="C32" s="432"/>
      <c r="D32" s="432"/>
      <c r="E32" s="432"/>
      <c r="F32" s="432"/>
      <c r="G32" s="432"/>
      <c r="H32" s="19"/>
    </row>
    <row r="33" spans="1:9" x14ac:dyDescent="0.25">
      <c r="A33" s="25"/>
      <c r="B33" s="433">
        <v>2007</v>
      </c>
      <c r="C33" s="434"/>
      <c r="D33" s="435"/>
      <c r="E33" s="148"/>
      <c r="F33" s="148" t="s">
        <v>231</v>
      </c>
      <c r="G33" s="149" t="s">
        <v>232</v>
      </c>
      <c r="H33" s="19"/>
    </row>
    <row r="34" spans="1:9" x14ac:dyDescent="0.25">
      <c r="A34" s="25" t="s">
        <v>108</v>
      </c>
      <c r="B34" s="122"/>
      <c r="C34" s="127">
        <v>0</v>
      </c>
      <c r="D34" s="122"/>
      <c r="E34" s="25"/>
      <c r="F34" s="26">
        <v>0</v>
      </c>
      <c r="G34" s="26">
        <v>0</v>
      </c>
      <c r="H34" s="19"/>
    </row>
    <row r="35" spans="1:9" x14ac:dyDescent="0.25">
      <c r="A35" s="25" t="s">
        <v>109</v>
      </c>
      <c r="B35" s="122"/>
      <c r="C35" s="128">
        <v>27.25</v>
      </c>
      <c r="D35" s="122"/>
      <c r="E35" s="25"/>
      <c r="F35" s="28">
        <v>27.25</v>
      </c>
      <c r="G35" s="28">
        <v>27.25</v>
      </c>
      <c r="H35" s="19"/>
    </row>
    <row r="36" spans="1:9" x14ac:dyDescent="0.25">
      <c r="A36" s="25" t="s">
        <v>110</v>
      </c>
      <c r="B36" s="122"/>
      <c r="C36" s="128">
        <v>21.22</v>
      </c>
      <c r="D36" s="122"/>
      <c r="E36" s="25"/>
      <c r="F36" s="28">
        <v>21.22</v>
      </c>
      <c r="G36" s="28">
        <v>21.22</v>
      </c>
      <c r="H36" s="19"/>
    </row>
    <row r="37" spans="1:9" x14ac:dyDescent="0.25">
      <c r="A37" s="25" t="s">
        <v>111</v>
      </c>
      <c r="B37" s="122"/>
      <c r="C37" s="128">
        <v>42.78</v>
      </c>
      <c r="D37" s="122"/>
      <c r="E37" s="25"/>
      <c r="F37" s="28">
        <v>42.78</v>
      </c>
      <c r="G37" s="28">
        <v>42.78</v>
      </c>
      <c r="H37" s="19"/>
    </row>
    <row r="38" spans="1:9" x14ac:dyDescent="0.25">
      <c r="A38" s="25"/>
      <c r="B38" s="128"/>
      <c r="C38" s="128"/>
      <c r="D38" s="123"/>
      <c r="E38" s="25"/>
      <c r="F38" s="25"/>
      <c r="G38" s="117"/>
      <c r="H38" s="19"/>
    </row>
    <row r="39" spans="1:9" ht="18.75" x14ac:dyDescent="0.3">
      <c r="A39" s="432" t="s">
        <v>137</v>
      </c>
      <c r="B39" s="432"/>
      <c r="C39" s="432"/>
      <c r="D39" s="432"/>
      <c r="E39" s="432"/>
      <c r="F39" s="432"/>
      <c r="G39" s="432"/>
      <c r="H39" s="19"/>
    </row>
    <row r="40" spans="1:9" x14ac:dyDescent="0.25">
      <c r="A40" s="25"/>
      <c r="B40" s="129" t="s">
        <v>124</v>
      </c>
      <c r="C40" s="129" t="s">
        <v>126</v>
      </c>
      <c r="D40" s="122"/>
      <c r="E40" s="102" t="s">
        <v>124</v>
      </c>
      <c r="F40" s="102" t="s">
        <v>126</v>
      </c>
      <c r="G40" s="95"/>
      <c r="H40" s="19"/>
    </row>
    <row r="41" spans="1:9" x14ac:dyDescent="0.25">
      <c r="A41" s="25" t="s">
        <v>127</v>
      </c>
      <c r="B41" s="127">
        <v>0</v>
      </c>
      <c r="C41" s="126">
        <v>0.2</v>
      </c>
      <c r="D41" s="122"/>
      <c r="E41" s="26">
        <v>0</v>
      </c>
      <c r="F41" s="27">
        <v>0.2</v>
      </c>
      <c r="G41" s="95"/>
      <c r="H41" s="19"/>
    </row>
    <row r="42" spans="1:9" x14ac:dyDescent="0.25">
      <c r="A42" s="25" t="s">
        <v>128</v>
      </c>
      <c r="B42" s="127">
        <v>50</v>
      </c>
      <c r="C42" s="126">
        <v>0.2</v>
      </c>
      <c r="D42" s="122"/>
      <c r="E42" s="26">
        <v>50</v>
      </c>
      <c r="F42" s="27">
        <v>0.2</v>
      </c>
      <c r="G42" s="95"/>
      <c r="H42" s="19"/>
    </row>
    <row r="43" spans="1:9" x14ac:dyDescent="0.25">
      <c r="A43" s="25" t="s">
        <v>129</v>
      </c>
      <c r="B43" s="127">
        <v>50</v>
      </c>
      <c r="C43" s="126">
        <v>0.5</v>
      </c>
      <c r="D43" s="122"/>
      <c r="E43" s="26">
        <v>50</v>
      </c>
      <c r="F43" s="27">
        <v>0.5</v>
      </c>
      <c r="G43" s="95"/>
      <c r="H43" s="19"/>
    </row>
    <row r="44" spans="1:9" x14ac:dyDescent="0.25">
      <c r="A44" s="25" t="s">
        <v>130</v>
      </c>
      <c r="B44" s="127">
        <v>50</v>
      </c>
      <c r="C44" s="126">
        <v>0.5</v>
      </c>
      <c r="D44" s="122"/>
      <c r="E44" s="26">
        <v>50</v>
      </c>
      <c r="F44" s="27">
        <v>0.5</v>
      </c>
      <c r="G44" s="95"/>
      <c r="H44" s="19"/>
    </row>
    <row r="45" spans="1:9" x14ac:dyDescent="0.25">
      <c r="A45" s="23" t="s">
        <v>318</v>
      </c>
      <c r="B45" s="23"/>
      <c r="C45" s="23"/>
      <c r="D45" s="23"/>
      <c r="E45" s="23"/>
      <c r="F45" s="23"/>
      <c r="G45" s="19"/>
      <c r="H45" s="19"/>
    </row>
    <row r="46" spans="1:9" x14ac:dyDescent="0.25">
      <c r="A46" s="19"/>
      <c r="C46" s="19"/>
      <c r="D46" s="19"/>
      <c r="E46" s="19"/>
      <c r="F46" s="19"/>
      <c r="G46" s="19"/>
      <c r="H46" s="19"/>
    </row>
    <row r="47" spans="1:9" ht="18.75" x14ac:dyDescent="0.3">
      <c r="A47" s="429" t="s">
        <v>234</v>
      </c>
      <c r="B47" s="430"/>
      <c r="C47" s="430"/>
      <c r="D47" s="430"/>
      <c r="E47" s="430"/>
      <c r="F47" s="430"/>
      <c r="G47" s="430"/>
      <c r="H47" s="430"/>
      <c r="I47" s="430"/>
    </row>
    <row r="48" spans="1:9" x14ac:dyDescent="0.25">
      <c r="A48" s="25"/>
      <c r="B48" s="145">
        <v>2007</v>
      </c>
      <c r="C48" s="147">
        <v>2008</v>
      </c>
      <c r="D48" s="145">
        <v>2009</v>
      </c>
      <c r="E48" s="147">
        <v>2010</v>
      </c>
      <c r="F48" s="146">
        <v>2011</v>
      </c>
      <c r="G48" s="146">
        <v>2012</v>
      </c>
      <c r="H48" s="146">
        <v>2013</v>
      </c>
      <c r="I48" s="358">
        <v>2014</v>
      </c>
    </row>
    <row r="49" spans="1:9" x14ac:dyDescent="0.25">
      <c r="A49" s="25"/>
      <c r="B49" s="143">
        <v>4957553</v>
      </c>
      <c r="C49" s="92">
        <v>5433166</v>
      </c>
      <c r="D49" s="143">
        <v>4124760</v>
      </c>
      <c r="E49" s="92">
        <v>3890972</v>
      </c>
      <c r="F49" s="144">
        <v>2873912</v>
      </c>
      <c r="G49" s="144">
        <v>1521170</v>
      </c>
      <c r="H49" s="144">
        <v>3239113.58</v>
      </c>
      <c r="I49" s="361">
        <v>4624010</v>
      </c>
    </row>
    <row r="50" spans="1:9" s="94" customFormat="1" x14ac:dyDescent="0.25">
      <c r="A50" s="19" t="s">
        <v>245</v>
      </c>
      <c r="B50" s="153"/>
      <c r="C50" s="154"/>
      <c r="D50" s="153"/>
      <c r="E50" s="154"/>
      <c r="F50" s="155"/>
      <c r="G50" s="155"/>
      <c r="H50" s="155"/>
    </row>
    <row r="51" spans="1:9" s="94" customFormat="1" ht="18.75" x14ac:dyDescent="0.3">
      <c r="A51" s="429" t="s">
        <v>319</v>
      </c>
      <c r="B51" s="430"/>
      <c r="C51" s="430"/>
      <c r="D51" s="430"/>
      <c r="E51" s="430"/>
      <c r="F51" s="430"/>
      <c r="G51" s="430"/>
      <c r="H51" s="430"/>
      <c r="I51" s="430"/>
    </row>
    <row r="52" spans="1:9" s="94" customFormat="1" x14ac:dyDescent="0.25">
      <c r="A52" s="25"/>
      <c r="B52" s="145">
        <v>2007</v>
      </c>
      <c r="C52" s="147">
        <v>2008</v>
      </c>
      <c r="D52" s="145">
        <v>2009</v>
      </c>
      <c r="E52" s="147">
        <v>2010</v>
      </c>
      <c r="F52" s="146">
        <v>2011</v>
      </c>
      <c r="G52" s="146">
        <v>2012</v>
      </c>
      <c r="H52" s="146">
        <v>2013</v>
      </c>
      <c r="I52" s="358">
        <v>2014</v>
      </c>
    </row>
    <row r="53" spans="1:9" s="94" customFormat="1" x14ac:dyDescent="0.25">
      <c r="A53" s="25"/>
      <c r="B53" s="143" t="s">
        <v>320</v>
      </c>
      <c r="C53" s="92" t="s">
        <v>320</v>
      </c>
      <c r="D53" s="143" t="s">
        <v>320</v>
      </c>
      <c r="E53" s="92" t="s">
        <v>320</v>
      </c>
      <c r="F53" s="143" t="s">
        <v>320</v>
      </c>
      <c r="G53" s="92">
        <v>17131708</v>
      </c>
      <c r="H53" s="144">
        <v>14807410</v>
      </c>
      <c r="I53" s="361">
        <v>14305728</v>
      </c>
    </row>
    <row r="54" spans="1:9" x14ac:dyDescent="0.25">
      <c r="A54" s="19" t="s">
        <v>321</v>
      </c>
      <c r="B54" s="153"/>
      <c r="C54" s="154"/>
      <c r="D54" s="153"/>
      <c r="E54" s="154"/>
      <c r="F54" s="155"/>
      <c r="G54" s="155"/>
      <c r="H54" s="155"/>
      <c r="I54" s="94"/>
    </row>
    <row r="55" spans="1:9" x14ac:dyDescent="0.25">
      <c r="A55" s="23" t="s">
        <v>241</v>
      </c>
      <c r="B55" s="153"/>
      <c r="C55" s="154"/>
      <c r="D55" s="153"/>
      <c r="E55" s="154"/>
      <c r="F55" s="155"/>
      <c r="G55" s="155"/>
      <c r="H55" s="155"/>
      <c r="I55" s="94"/>
    </row>
    <row r="56" spans="1:9" x14ac:dyDescent="0.25">
      <c r="A56" s="19"/>
      <c r="B56" s="153"/>
      <c r="C56" s="154"/>
      <c r="D56" s="153"/>
      <c r="E56" s="154"/>
      <c r="F56" s="155"/>
      <c r="G56" s="155"/>
      <c r="H56" s="155"/>
      <c r="I56" s="94"/>
    </row>
    <row r="57" spans="1:9" s="94" customFormat="1" x14ac:dyDescent="0.25">
      <c r="A57" s="25" t="s">
        <v>235</v>
      </c>
      <c r="B57" s="145">
        <v>2007</v>
      </c>
      <c r="C57" s="147">
        <v>2008</v>
      </c>
      <c r="D57" s="145">
        <v>2009</v>
      </c>
      <c r="E57" s="147">
        <v>2010</v>
      </c>
      <c r="F57" s="146">
        <v>2011</v>
      </c>
      <c r="G57" s="146">
        <v>2012</v>
      </c>
      <c r="H57" s="146">
        <v>2013</v>
      </c>
      <c r="I57" s="358">
        <v>2014</v>
      </c>
    </row>
    <row r="58" spans="1:9" s="94" customFormat="1" x14ac:dyDescent="0.25">
      <c r="A58" s="25" t="s">
        <v>236</v>
      </c>
      <c r="B58" s="157">
        <v>389.26</v>
      </c>
      <c r="C58" s="157">
        <v>389.26</v>
      </c>
      <c r="D58" s="157">
        <v>389.26</v>
      </c>
      <c r="E58" s="157">
        <v>389.26</v>
      </c>
      <c r="F58" s="151">
        <v>418.16</v>
      </c>
      <c r="G58" s="151">
        <v>418.16</v>
      </c>
      <c r="H58" s="151">
        <v>418.16</v>
      </c>
      <c r="I58" s="360">
        <v>418.16</v>
      </c>
    </row>
    <row r="59" spans="1:9" s="94" customFormat="1" x14ac:dyDescent="0.25">
      <c r="A59" s="25" t="s">
        <v>237</v>
      </c>
      <c r="B59" s="92">
        <v>30</v>
      </c>
      <c r="C59" s="92">
        <v>30</v>
      </c>
      <c r="D59" s="92">
        <v>30</v>
      </c>
      <c r="E59" s="92">
        <v>30</v>
      </c>
      <c r="F59" s="92">
        <v>30</v>
      </c>
      <c r="G59" s="92">
        <v>30</v>
      </c>
      <c r="H59" s="92">
        <v>30</v>
      </c>
      <c r="I59" s="361">
        <v>30</v>
      </c>
    </row>
    <row r="60" spans="1:9" s="94" customFormat="1" x14ac:dyDescent="0.25">
      <c r="A60" s="156" t="s">
        <v>238</v>
      </c>
      <c r="B60" s="157">
        <v>290.91000000000003</v>
      </c>
      <c r="C60" s="157">
        <v>290.91000000000003</v>
      </c>
      <c r="D60" s="157">
        <v>290.91000000000003</v>
      </c>
      <c r="E60" s="157">
        <v>290.91000000000003</v>
      </c>
      <c r="F60" s="157">
        <v>290.91000000000003</v>
      </c>
      <c r="G60" s="157">
        <v>290.91000000000003</v>
      </c>
      <c r="H60" s="157">
        <v>290.91000000000003</v>
      </c>
      <c r="I60" s="360">
        <v>320.91000000000003</v>
      </c>
    </row>
    <row r="61" spans="1:9" s="94" customFormat="1" x14ac:dyDescent="0.25">
      <c r="A61" s="156" t="s">
        <v>250</v>
      </c>
      <c r="B61" s="157">
        <v>0</v>
      </c>
      <c r="C61" s="157">
        <v>0</v>
      </c>
      <c r="D61" s="157">
        <v>0</v>
      </c>
      <c r="E61" s="157">
        <v>0</v>
      </c>
      <c r="F61" s="157">
        <v>0</v>
      </c>
      <c r="G61" s="157">
        <v>0</v>
      </c>
      <c r="H61" s="152">
        <v>135</v>
      </c>
      <c r="I61" s="360">
        <v>135</v>
      </c>
    </row>
    <row r="62" spans="1:9" x14ac:dyDescent="0.25">
      <c r="A62" s="156" t="s">
        <v>240</v>
      </c>
      <c r="B62" s="29">
        <v>222.89</v>
      </c>
      <c r="C62" s="29">
        <v>222.89</v>
      </c>
      <c r="D62" s="29">
        <v>222.89</v>
      </c>
      <c r="E62" s="29">
        <v>222.89</v>
      </c>
      <c r="F62" s="29">
        <v>222.89</v>
      </c>
      <c r="G62" s="29">
        <v>222.89</v>
      </c>
      <c r="H62" s="29">
        <v>222.89</v>
      </c>
      <c r="I62" s="360">
        <v>222.89</v>
      </c>
    </row>
    <row r="63" spans="1:9" x14ac:dyDescent="0.25">
      <c r="A63" s="156" t="s">
        <v>239</v>
      </c>
      <c r="B63" s="29">
        <v>333.2</v>
      </c>
      <c r="C63" s="29">
        <v>333.2</v>
      </c>
      <c r="D63" s="29">
        <v>333.2</v>
      </c>
      <c r="E63" s="29">
        <v>333.2</v>
      </c>
      <c r="F63" s="29">
        <v>333.2</v>
      </c>
      <c r="G63" s="29">
        <v>333.2</v>
      </c>
      <c r="H63" s="29">
        <v>333.2</v>
      </c>
      <c r="I63" s="360">
        <v>363.2</v>
      </c>
    </row>
    <row r="64" spans="1:9" x14ac:dyDescent="0.25">
      <c r="A64" s="156" t="s">
        <v>251</v>
      </c>
      <c r="B64" s="29">
        <v>0</v>
      </c>
      <c r="C64" s="29">
        <v>0</v>
      </c>
      <c r="D64" s="29">
        <v>0</v>
      </c>
      <c r="E64" s="29">
        <v>0</v>
      </c>
      <c r="F64" s="29">
        <v>0</v>
      </c>
      <c r="G64" s="29">
        <v>0</v>
      </c>
      <c r="H64" s="29">
        <v>135</v>
      </c>
      <c r="I64" s="360">
        <v>135</v>
      </c>
    </row>
    <row r="65" spans="1:9" x14ac:dyDescent="0.25">
      <c r="A65" s="94"/>
      <c r="B65" s="19"/>
      <c r="C65" s="19"/>
      <c r="D65" s="19"/>
      <c r="E65" s="19"/>
      <c r="F65" s="19"/>
      <c r="G65" s="19"/>
      <c r="H65" s="19"/>
      <c r="I65" s="94"/>
    </row>
    <row r="66" spans="1:9" x14ac:dyDescent="0.25">
      <c r="A66" s="19"/>
      <c r="B66" s="19"/>
      <c r="C66" s="19"/>
      <c r="D66" s="19"/>
      <c r="E66" s="19"/>
      <c r="F66" s="19"/>
      <c r="G66" s="19"/>
      <c r="H66" s="19"/>
      <c r="I66" s="94"/>
    </row>
    <row r="67" spans="1:9" x14ac:dyDescent="0.25">
      <c r="A67" s="19" t="s">
        <v>242</v>
      </c>
      <c r="B67" s="147">
        <v>2010</v>
      </c>
      <c r="C67" s="146">
        <v>2011</v>
      </c>
      <c r="D67" s="146">
        <v>2012</v>
      </c>
      <c r="E67" s="146">
        <v>2013</v>
      </c>
      <c r="F67" s="358">
        <v>2014</v>
      </c>
      <c r="G67" s="19"/>
      <c r="H67" s="19"/>
      <c r="I67" s="94"/>
    </row>
    <row r="68" spans="1:9" ht="60" x14ac:dyDescent="0.25">
      <c r="A68" s="158" t="s">
        <v>243</v>
      </c>
      <c r="B68" s="159">
        <v>0</v>
      </c>
      <c r="C68" s="159">
        <v>0</v>
      </c>
      <c r="D68" s="159">
        <v>1533989</v>
      </c>
      <c r="E68" s="159">
        <v>1715940.33</v>
      </c>
      <c r="F68" s="359">
        <v>0</v>
      </c>
      <c r="G68" s="19"/>
      <c r="H68" s="19"/>
      <c r="I68" s="94"/>
    </row>
    <row r="69" spans="1:9" ht="75" x14ac:dyDescent="0.25">
      <c r="A69" s="158" t="s">
        <v>244</v>
      </c>
      <c r="B69" s="159">
        <v>750000</v>
      </c>
      <c r="C69" s="159">
        <v>0</v>
      </c>
      <c r="D69" s="159">
        <v>200000</v>
      </c>
      <c r="E69" s="159">
        <v>0</v>
      </c>
      <c r="F69" s="359">
        <v>0</v>
      </c>
      <c r="G69" s="19"/>
      <c r="H69" s="19"/>
      <c r="I69" s="94"/>
    </row>
    <row r="70" spans="1:9" x14ac:dyDescent="0.25">
      <c r="A70" s="19"/>
      <c r="B70" s="19"/>
      <c r="C70" s="19"/>
      <c r="D70" s="19"/>
      <c r="E70" s="19"/>
      <c r="F70" s="19"/>
      <c r="G70" s="19"/>
      <c r="H70" s="19"/>
      <c r="I70" s="94"/>
    </row>
    <row r="71" spans="1:9" x14ac:dyDescent="0.25">
      <c r="A71" s="19" t="s">
        <v>245</v>
      </c>
      <c r="B71" s="19"/>
      <c r="C71" s="19"/>
      <c r="D71" s="19"/>
      <c r="E71" s="19"/>
      <c r="F71" s="19"/>
      <c r="G71" s="19"/>
      <c r="H71" s="19"/>
      <c r="I71" s="94"/>
    </row>
    <row r="72" spans="1:9" x14ac:dyDescent="0.25">
      <c r="A72" s="19"/>
      <c r="B72" s="19"/>
      <c r="C72" s="19"/>
      <c r="D72" s="19"/>
      <c r="E72" s="19"/>
      <c r="F72" s="19"/>
      <c r="G72" s="19"/>
      <c r="H72" s="19"/>
    </row>
    <row r="73" spans="1:9" x14ac:dyDescent="0.25">
      <c r="A73" s="19"/>
      <c r="B73" s="19"/>
      <c r="C73" s="19"/>
      <c r="D73" s="19"/>
      <c r="E73" s="19"/>
      <c r="F73" s="19"/>
      <c r="G73" s="19"/>
      <c r="H73" s="19"/>
    </row>
    <row r="74" spans="1:9" x14ac:dyDescent="0.25">
      <c r="A74" s="19"/>
      <c r="B74" s="19"/>
      <c r="C74" s="19"/>
      <c r="D74" s="19"/>
      <c r="E74" s="19"/>
      <c r="F74" s="19"/>
      <c r="G74" s="19"/>
      <c r="H74" s="19"/>
    </row>
    <row r="75" spans="1:9" x14ac:dyDescent="0.25">
      <c r="A75" s="19"/>
      <c r="B75" s="19"/>
      <c r="C75" s="19"/>
      <c r="D75" s="19"/>
      <c r="E75" s="19"/>
      <c r="F75" s="19"/>
      <c r="G75" s="19"/>
      <c r="H75" s="19"/>
    </row>
    <row r="76" spans="1:9" x14ac:dyDescent="0.25">
      <c r="A76" s="19"/>
      <c r="B76" s="19"/>
      <c r="C76" s="19"/>
      <c r="D76" s="19"/>
      <c r="E76" s="19"/>
      <c r="F76" s="19"/>
      <c r="G76" s="19"/>
      <c r="H76" s="19"/>
    </row>
    <row r="77" spans="1:9" x14ac:dyDescent="0.25">
      <c r="A77" s="19"/>
      <c r="B77" s="19"/>
      <c r="C77" s="19"/>
      <c r="D77" s="19"/>
      <c r="E77" s="19"/>
      <c r="F77" s="19"/>
      <c r="G77" s="19"/>
      <c r="H77" s="19"/>
    </row>
    <row r="78" spans="1:9" x14ac:dyDescent="0.25">
      <c r="A78" s="19"/>
      <c r="B78" s="19"/>
      <c r="C78" s="19"/>
      <c r="D78" s="19"/>
      <c r="E78" s="19"/>
      <c r="F78" s="19"/>
      <c r="G78" s="19"/>
      <c r="H78" s="19"/>
    </row>
    <row r="79" spans="1:9" x14ac:dyDescent="0.25">
      <c r="A79" s="19"/>
      <c r="B79" s="19"/>
      <c r="C79" s="19"/>
      <c r="D79" s="19"/>
      <c r="E79" s="19"/>
      <c r="F79" s="19"/>
      <c r="G79" s="19"/>
      <c r="H79" s="19"/>
    </row>
    <row r="80" spans="1:9" x14ac:dyDescent="0.25">
      <c r="A80" s="19"/>
      <c r="B80" s="19"/>
      <c r="C80" s="19"/>
      <c r="D80" s="19"/>
      <c r="E80" s="19"/>
      <c r="F80" s="19"/>
      <c r="G80" s="19"/>
      <c r="H80" s="19"/>
    </row>
    <row r="81" spans="1:8" x14ac:dyDescent="0.25">
      <c r="A81" s="19"/>
      <c r="B81" s="19"/>
      <c r="C81" s="19"/>
      <c r="D81" s="19"/>
      <c r="E81" s="19"/>
      <c r="F81" s="19"/>
      <c r="G81" s="19"/>
      <c r="H81" s="19"/>
    </row>
    <row r="82" spans="1:8" x14ac:dyDescent="0.25">
      <c r="A82" s="19"/>
      <c r="B82" s="19"/>
      <c r="C82" s="19"/>
      <c r="D82" s="19"/>
      <c r="E82" s="19"/>
      <c r="F82" s="19"/>
      <c r="G82" s="19"/>
      <c r="H82" s="19"/>
    </row>
    <row r="83" spans="1:8" x14ac:dyDescent="0.25">
      <c r="A83" s="19"/>
      <c r="B83" s="19"/>
      <c r="C83" s="19"/>
      <c r="D83" s="19"/>
      <c r="E83" s="19"/>
      <c r="F83" s="19"/>
      <c r="G83" s="19"/>
      <c r="H83" s="19"/>
    </row>
    <row r="84" spans="1:8" x14ac:dyDescent="0.25">
      <c r="A84" s="19"/>
      <c r="B84" s="19"/>
      <c r="C84" s="19"/>
      <c r="D84" s="19"/>
      <c r="E84" s="19"/>
      <c r="F84" s="19"/>
      <c r="G84" s="19"/>
      <c r="H84" s="19"/>
    </row>
    <row r="85" spans="1:8" x14ac:dyDescent="0.25">
      <c r="A85" s="19"/>
      <c r="B85" s="19"/>
      <c r="C85" s="19"/>
      <c r="D85" s="19"/>
      <c r="E85" s="19"/>
      <c r="F85" s="19"/>
      <c r="G85" s="19"/>
      <c r="H85" s="19"/>
    </row>
    <row r="86" spans="1:8" x14ac:dyDescent="0.25">
      <c r="A86" s="19"/>
      <c r="B86" s="19"/>
      <c r="C86" s="19"/>
      <c r="D86" s="19"/>
      <c r="E86" s="19"/>
      <c r="F86" s="19"/>
      <c r="G86" s="19"/>
      <c r="H86" s="19"/>
    </row>
    <row r="87" spans="1:8" x14ac:dyDescent="0.25">
      <c r="A87" s="19"/>
      <c r="B87" s="19"/>
      <c r="C87" s="19"/>
      <c r="D87" s="19"/>
      <c r="E87" s="19"/>
      <c r="F87" s="19"/>
      <c r="G87" s="19"/>
      <c r="H87" s="19"/>
    </row>
    <row r="88" spans="1:8" x14ac:dyDescent="0.25">
      <c r="A88" s="19"/>
      <c r="B88" s="19"/>
      <c r="C88" s="19"/>
      <c r="D88" s="19"/>
      <c r="E88" s="19"/>
      <c r="F88" s="19"/>
      <c r="G88" s="19"/>
      <c r="H88" s="19"/>
    </row>
    <row r="89" spans="1:8" x14ac:dyDescent="0.25">
      <c r="A89" s="19"/>
      <c r="B89" s="19"/>
      <c r="C89" s="19"/>
      <c r="D89" s="19"/>
      <c r="E89" s="19"/>
      <c r="F89" s="19"/>
      <c r="G89" s="19"/>
      <c r="H89" s="19"/>
    </row>
    <row r="90" spans="1:8" x14ac:dyDescent="0.25">
      <c r="A90" s="19"/>
      <c r="B90" s="19"/>
      <c r="C90" s="19"/>
      <c r="D90" s="19"/>
      <c r="E90" s="19"/>
      <c r="F90" s="19"/>
      <c r="G90" s="19"/>
      <c r="H90" s="19"/>
    </row>
    <row r="91" spans="1:8" x14ac:dyDescent="0.25">
      <c r="A91" s="19"/>
      <c r="B91" s="19"/>
      <c r="C91" s="19"/>
      <c r="D91" s="19"/>
      <c r="E91" s="19"/>
      <c r="F91" s="19"/>
      <c r="G91" s="19"/>
      <c r="H91" s="19"/>
    </row>
    <row r="92" spans="1:8" x14ac:dyDescent="0.25">
      <c r="A92" s="19"/>
      <c r="B92" s="19"/>
      <c r="C92" s="19"/>
      <c r="D92" s="19"/>
      <c r="E92" s="19"/>
      <c r="F92" s="19"/>
      <c r="G92" s="19"/>
      <c r="H92" s="19"/>
    </row>
    <row r="93" spans="1:8" x14ac:dyDescent="0.25">
      <c r="A93" s="19"/>
      <c r="B93" s="19"/>
      <c r="C93" s="19"/>
      <c r="D93" s="19"/>
      <c r="E93" s="19"/>
      <c r="F93" s="19"/>
      <c r="G93" s="19"/>
      <c r="H93" s="19"/>
    </row>
    <row r="94" spans="1:8" x14ac:dyDescent="0.25">
      <c r="A94" s="19"/>
      <c r="B94" s="19"/>
      <c r="C94" s="19"/>
      <c r="D94" s="19"/>
      <c r="E94" s="19"/>
      <c r="F94" s="19"/>
      <c r="G94" s="19"/>
      <c r="H94" s="19"/>
    </row>
    <row r="95" spans="1:8" x14ac:dyDescent="0.25">
      <c r="A95" s="19"/>
      <c r="B95" s="19"/>
      <c r="C95" s="19"/>
      <c r="D95" s="19"/>
      <c r="E95" s="19"/>
      <c r="F95" s="19"/>
      <c r="G95" s="19"/>
      <c r="H95" s="19"/>
    </row>
    <row r="96" spans="1:8" x14ac:dyDescent="0.25">
      <c r="A96" s="19"/>
      <c r="B96" s="19"/>
      <c r="C96" s="19"/>
      <c r="D96" s="19"/>
      <c r="E96" s="19"/>
      <c r="F96" s="19"/>
      <c r="G96" s="19"/>
      <c r="H96" s="19"/>
    </row>
    <row r="97" spans="1:8" x14ac:dyDescent="0.25">
      <c r="A97" s="19"/>
      <c r="B97" s="19"/>
      <c r="C97" s="19"/>
      <c r="D97" s="19"/>
      <c r="E97" s="19"/>
      <c r="F97" s="19"/>
      <c r="G97" s="19"/>
      <c r="H97" s="19"/>
    </row>
    <row r="98" spans="1:8" x14ac:dyDescent="0.25">
      <c r="A98" s="19"/>
      <c r="B98" s="19"/>
      <c r="C98" s="19"/>
      <c r="D98" s="19"/>
      <c r="E98" s="19"/>
      <c r="F98" s="19"/>
      <c r="G98" s="19"/>
      <c r="H98" s="19"/>
    </row>
    <row r="99" spans="1:8" x14ac:dyDescent="0.25">
      <c r="A99" s="19"/>
      <c r="B99" s="19"/>
      <c r="C99" s="19"/>
      <c r="D99" s="19"/>
      <c r="E99" s="19"/>
      <c r="F99" s="19"/>
      <c r="G99" s="19"/>
      <c r="H99" s="19"/>
    </row>
    <row r="100" spans="1:8" x14ac:dyDescent="0.25">
      <c r="A100" s="19"/>
      <c r="B100" s="19"/>
      <c r="C100" s="19"/>
      <c r="D100" s="19"/>
      <c r="E100" s="19"/>
      <c r="F100" s="19"/>
      <c r="G100" s="19"/>
      <c r="H100" s="19"/>
    </row>
    <row r="101" spans="1:8" x14ac:dyDescent="0.25">
      <c r="A101" s="19"/>
      <c r="B101" s="19"/>
      <c r="C101" s="19"/>
      <c r="D101" s="19"/>
      <c r="E101" s="19"/>
      <c r="F101" s="19"/>
      <c r="G101" s="19"/>
      <c r="H101" s="19"/>
    </row>
    <row r="102" spans="1:8" x14ac:dyDescent="0.25">
      <c r="A102" s="19"/>
      <c r="B102" s="19"/>
      <c r="C102" s="19"/>
      <c r="D102" s="19"/>
      <c r="E102" s="19"/>
      <c r="F102" s="19"/>
      <c r="G102" s="19"/>
      <c r="H102" s="19"/>
    </row>
    <row r="103" spans="1:8" x14ac:dyDescent="0.25">
      <c r="A103" s="19"/>
      <c r="B103" s="19"/>
      <c r="C103" s="19"/>
      <c r="D103" s="19"/>
      <c r="E103" s="19"/>
      <c r="F103" s="19"/>
      <c r="G103" s="19"/>
      <c r="H103" s="19"/>
    </row>
    <row r="104" spans="1:8" x14ac:dyDescent="0.25">
      <c r="A104" s="19"/>
      <c r="B104" s="19"/>
      <c r="C104" s="19"/>
      <c r="D104" s="19"/>
      <c r="E104" s="19"/>
      <c r="F104" s="19"/>
      <c r="G104" s="19"/>
      <c r="H104" s="19"/>
    </row>
    <row r="105" spans="1:8" x14ac:dyDescent="0.25">
      <c r="A105" s="19"/>
      <c r="B105" s="19"/>
      <c r="C105" s="19"/>
      <c r="D105" s="19"/>
      <c r="E105" s="19"/>
      <c r="F105" s="19"/>
      <c r="G105" s="19"/>
      <c r="H105" s="19"/>
    </row>
    <row r="106" spans="1:8" x14ac:dyDescent="0.25">
      <c r="A106" s="19"/>
      <c r="B106" s="19"/>
      <c r="C106" s="19"/>
      <c r="D106" s="19"/>
      <c r="E106" s="19"/>
      <c r="F106" s="19"/>
      <c r="G106" s="19"/>
      <c r="H106" s="19"/>
    </row>
    <row r="107" spans="1:8" x14ac:dyDescent="0.25">
      <c r="A107" s="19"/>
      <c r="B107" s="19"/>
      <c r="C107" s="19"/>
      <c r="D107" s="19"/>
      <c r="E107" s="19"/>
      <c r="F107" s="19"/>
      <c r="G107" s="19"/>
      <c r="H107" s="19"/>
    </row>
    <row r="108" spans="1:8" x14ac:dyDescent="0.25">
      <c r="A108" s="19"/>
      <c r="B108" s="19"/>
      <c r="C108" s="19"/>
      <c r="D108" s="19"/>
      <c r="E108" s="19"/>
      <c r="F108" s="19"/>
      <c r="G108" s="19"/>
      <c r="H108" s="19"/>
    </row>
    <row r="109" spans="1:8" x14ac:dyDescent="0.25">
      <c r="A109" s="19"/>
      <c r="B109" s="19"/>
      <c r="C109" s="19"/>
      <c r="D109" s="19"/>
      <c r="E109" s="19"/>
      <c r="F109" s="19"/>
      <c r="G109" s="19"/>
      <c r="H109" s="19"/>
    </row>
    <row r="110" spans="1:8" x14ac:dyDescent="0.25">
      <c r="A110" s="19"/>
      <c r="B110" s="19"/>
      <c r="C110" s="19"/>
      <c r="D110" s="19"/>
      <c r="E110" s="19"/>
      <c r="F110" s="19"/>
      <c r="G110" s="19"/>
      <c r="H110" s="19"/>
    </row>
    <row r="111" spans="1:8" x14ac:dyDescent="0.25">
      <c r="A111" s="19"/>
      <c r="B111" s="19"/>
      <c r="C111" s="19"/>
      <c r="D111" s="19"/>
      <c r="E111" s="19"/>
      <c r="F111" s="19"/>
      <c r="G111" s="19"/>
      <c r="H111" s="19"/>
    </row>
    <row r="112" spans="1:8" x14ac:dyDescent="0.25">
      <c r="A112" s="19"/>
      <c r="B112" s="19"/>
      <c r="C112" s="19"/>
      <c r="D112" s="19"/>
      <c r="E112" s="19"/>
      <c r="F112" s="19"/>
      <c r="G112" s="19"/>
      <c r="H112" s="19"/>
    </row>
    <row r="113" spans="1:8" x14ac:dyDescent="0.25">
      <c r="A113" s="19"/>
      <c r="B113" s="19"/>
      <c r="C113" s="19"/>
      <c r="D113" s="19"/>
      <c r="E113" s="19"/>
      <c r="F113" s="19"/>
      <c r="G113" s="19"/>
      <c r="H113" s="19"/>
    </row>
    <row r="114" spans="1:8" x14ac:dyDescent="0.25">
      <c r="A114" s="19"/>
      <c r="B114" s="19"/>
      <c r="C114" s="19"/>
      <c r="D114" s="19"/>
      <c r="E114" s="19"/>
      <c r="F114" s="19"/>
      <c r="G114" s="19"/>
      <c r="H114" s="19"/>
    </row>
    <row r="115" spans="1:8" x14ac:dyDescent="0.25">
      <c r="A115" s="19"/>
      <c r="B115" s="19"/>
      <c r="C115" s="19"/>
      <c r="D115" s="19"/>
      <c r="E115" s="19"/>
      <c r="F115" s="19"/>
      <c r="G115" s="19"/>
      <c r="H115" s="19"/>
    </row>
    <row r="116" spans="1:8" x14ac:dyDescent="0.25">
      <c r="A116" s="19"/>
      <c r="B116" s="19"/>
      <c r="C116" s="19"/>
      <c r="D116" s="19"/>
      <c r="E116" s="19"/>
      <c r="F116" s="19"/>
      <c r="G116" s="19"/>
      <c r="H116" s="19"/>
    </row>
    <row r="117" spans="1:8" x14ac:dyDescent="0.25">
      <c r="A117" s="19"/>
      <c r="B117" s="19"/>
      <c r="C117" s="19"/>
      <c r="D117" s="19"/>
      <c r="E117" s="19"/>
      <c r="F117" s="19"/>
      <c r="G117" s="19"/>
      <c r="H117" s="19"/>
    </row>
    <row r="118" spans="1:8" x14ac:dyDescent="0.25">
      <c r="A118" s="19"/>
      <c r="B118" s="19"/>
      <c r="C118" s="19"/>
      <c r="D118" s="19"/>
      <c r="E118" s="19"/>
      <c r="F118" s="19"/>
      <c r="G118" s="19"/>
      <c r="H118" s="19"/>
    </row>
    <row r="119" spans="1:8" x14ac:dyDescent="0.25">
      <c r="A119" s="19"/>
      <c r="B119" s="19"/>
      <c r="C119" s="19"/>
      <c r="D119" s="19"/>
      <c r="E119" s="19"/>
      <c r="F119" s="19"/>
      <c r="G119" s="19"/>
      <c r="H119" s="19"/>
    </row>
    <row r="120" spans="1:8" x14ac:dyDescent="0.25">
      <c r="A120" s="19"/>
      <c r="B120" s="19"/>
      <c r="C120" s="19"/>
      <c r="D120" s="19"/>
      <c r="E120" s="19"/>
      <c r="F120" s="19"/>
      <c r="G120" s="19"/>
      <c r="H120" s="19"/>
    </row>
    <row r="121" spans="1:8" x14ac:dyDescent="0.25">
      <c r="A121" s="19"/>
      <c r="B121" s="19"/>
      <c r="C121" s="19"/>
      <c r="D121" s="19"/>
      <c r="E121" s="19"/>
      <c r="F121" s="19"/>
      <c r="G121" s="19"/>
      <c r="H121" s="19"/>
    </row>
    <row r="122" spans="1:8" x14ac:dyDescent="0.25">
      <c r="A122" s="19"/>
      <c r="B122" s="19"/>
      <c r="C122" s="19"/>
      <c r="D122" s="19"/>
      <c r="E122" s="19"/>
      <c r="F122" s="19"/>
      <c r="G122" s="19"/>
      <c r="H122" s="19"/>
    </row>
    <row r="123" spans="1:8" x14ac:dyDescent="0.25">
      <c r="A123" s="19"/>
      <c r="B123" s="19"/>
      <c r="C123" s="19"/>
      <c r="D123" s="19"/>
      <c r="E123" s="19"/>
      <c r="F123" s="19"/>
      <c r="G123" s="19"/>
      <c r="H123" s="19"/>
    </row>
    <row r="124" spans="1:8" x14ac:dyDescent="0.25">
      <c r="A124" s="19"/>
      <c r="B124" s="19"/>
      <c r="C124" s="19"/>
      <c r="D124" s="19"/>
      <c r="E124" s="19"/>
      <c r="F124" s="19"/>
      <c r="G124" s="19"/>
      <c r="H124" s="19"/>
    </row>
    <row r="125" spans="1:8" x14ac:dyDescent="0.25">
      <c r="A125" s="19"/>
      <c r="B125" s="19"/>
      <c r="C125" s="19"/>
      <c r="D125" s="19"/>
      <c r="E125" s="19"/>
      <c r="F125" s="19"/>
      <c r="G125" s="19"/>
      <c r="H125" s="19"/>
    </row>
    <row r="126" spans="1:8" x14ac:dyDescent="0.25">
      <c r="A126" s="19"/>
      <c r="B126" s="19"/>
      <c r="C126" s="19"/>
      <c r="D126" s="19"/>
      <c r="E126" s="19"/>
      <c r="F126" s="19"/>
      <c r="G126" s="19"/>
      <c r="H126" s="19"/>
    </row>
    <row r="127" spans="1:8" x14ac:dyDescent="0.25">
      <c r="A127" s="19"/>
      <c r="B127" s="19"/>
      <c r="C127" s="19"/>
      <c r="D127" s="19"/>
      <c r="E127" s="19"/>
      <c r="F127" s="19"/>
      <c r="G127" s="19"/>
      <c r="H127" s="19"/>
    </row>
    <row r="128" spans="1:8" x14ac:dyDescent="0.25">
      <c r="A128" s="19"/>
      <c r="B128" s="19"/>
      <c r="C128" s="19"/>
      <c r="D128" s="19"/>
      <c r="E128" s="19"/>
      <c r="F128" s="19"/>
      <c r="G128" s="19"/>
      <c r="H128" s="19"/>
    </row>
    <row r="129" spans="1:8" x14ac:dyDescent="0.25">
      <c r="A129" s="19"/>
      <c r="B129" s="19"/>
      <c r="C129" s="19"/>
      <c r="D129" s="19"/>
      <c r="E129" s="19"/>
      <c r="F129" s="19"/>
      <c r="G129" s="19"/>
      <c r="H129" s="19"/>
    </row>
    <row r="130" spans="1:8" x14ac:dyDescent="0.25">
      <c r="A130" s="19"/>
      <c r="B130" s="19"/>
      <c r="C130" s="19"/>
      <c r="D130" s="19"/>
      <c r="E130" s="19"/>
      <c r="F130" s="19"/>
      <c r="G130" s="19"/>
      <c r="H130" s="19"/>
    </row>
    <row r="131" spans="1:8" x14ac:dyDescent="0.25">
      <c r="A131" s="19"/>
      <c r="B131" s="19"/>
      <c r="C131" s="19"/>
      <c r="D131" s="19"/>
      <c r="E131" s="19"/>
      <c r="F131" s="19"/>
      <c r="G131" s="19"/>
      <c r="H131" s="19"/>
    </row>
    <row r="132" spans="1:8" x14ac:dyDescent="0.25">
      <c r="A132" s="19"/>
      <c r="B132" s="19"/>
      <c r="C132" s="19"/>
      <c r="D132" s="19"/>
      <c r="E132" s="19"/>
      <c r="F132" s="19"/>
      <c r="G132" s="19"/>
      <c r="H132" s="19"/>
    </row>
    <row r="133" spans="1:8" x14ac:dyDescent="0.25">
      <c r="A133" s="19"/>
      <c r="B133" s="19"/>
      <c r="C133" s="19"/>
      <c r="D133" s="19"/>
      <c r="E133" s="19"/>
      <c r="F133" s="19"/>
      <c r="G133" s="19"/>
      <c r="H133" s="19"/>
    </row>
    <row r="134" spans="1:8" x14ac:dyDescent="0.25">
      <c r="A134" s="19"/>
      <c r="B134" s="19"/>
      <c r="C134" s="19"/>
      <c r="D134" s="19"/>
      <c r="E134" s="19"/>
      <c r="F134" s="19"/>
      <c r="G134" s="19"/>
      <c r="H134" s="19"/>
    </row>
    <row r="135" spans="1:8" x14ac:dyDescent="0.25">
      <c r="A135" s="19"/>
      <c r="B135" s="19"/>
      <c r="C135" s="19"/>
      <c r="D135" s="19"/>
      <c r="E135" s="19"/>
      <c r="F135" s="19"/>
      <c r="G135" s="19"/>
      <c r="H135" s="19"/>
    </row>
    <row r="136" spans="1:8" x14ac:dyDescent="0.25">
      <c r="A136" s="19"/>
      <c r="B136" s="19"/>
      <c r="C136" s="19"/>
      <c r="D136" s="19"/>
      <c r="E136" s="19"/>
      <c r="F136" s="19"/>
      <c r="G136" s="19"/>
      <c r="H136" s="19"/>
    </row>
    <row r="137" spans="1:8" x14ac:dyDescent="0.25">
      <c r="A137" s="19"/>
      <c r="B137" s="19"/>
      <c r="C137" s="19"/>
      <c r="D137" s="19"/>
      <c r="E137" s="19"/>
      <c r="F137" s="19"/>
      <c r="G137" s="19"/>
      <c r="H137" s="19"/>
    </row>
    <row r="138" spans="1:8" x14ac:dyDescent="0.25">
      <c r="A138" s="19"/>
      <c r="B138" s="19"/>
      <c r="C138" s="19"/>
      <c r="D138" s="19"/>
      <c r="E138" s="19"/>
      <c r="F138" s="19"/>
      <c r="G138" s="19"/>
      <c r="H138" s="19"/>
    </row>
    <row r="139" spans="1:8" x14ac:dyDescent="0.25">
      <c r="A139" s="19"/>
      <c r="B139" s="19"/>
      <c r="C139" s="19"/>
      <c r="D139" s="19"/>
      <c r="E139" s="19"/>
      <c r="F139" s="19"/>
      <c r="G139" s="19"/>
      <c r="H139" s="19"/>
    </row>
    <row r="140" spans="1:8" x14ac:dyDescent="0.25">
      <c r="A140" s="19"/>
      <c r="B140" s="19"/>
      <c r="C140" s="19"/>
      <c r="D140" s="19"/>
      <c r="E140" s="19"/>
      <c r="F140" s="19"/>
      <c r="G140" s="19"/>
      <c r="H140" s="19"/>
    </row>
    <row r="141" spans="1:8" x14ac:dyDescent="0.25">
      <c r="A141" s="19"/>
      <c r="B141" s="19"/>
      <c r="C141" s="19"/>
      <c r="D141" s="19"/>
      <c r="E141" s="19"/>
      <c r="F141" s="19"/>
      <c r="G141" s="19"/>
      <c r="H141" s="19"/>
    </row>
    <row r="142" spans="1:8" x14ac:dyDescent="0.25">
      <c r="A142" s="19"/>
      <c r="B142" s="19"/>
      <c r="C142" s="19"/>
      <c r="D142" s="19"/>
      <c r="E142" s="19"/>
      <c r="F142" s="19"/>
      <c r="G142" s="19"/>
      <c r="H142" s="19"/>
    </row>
    <row r="143" spans="1:8" x14ac:dyDescent="0.25">
      <c r="A143" s="19"/>
      <c r="B143" s="19"/>
      <c r="C143" s="19"/>
      <c r="D143" s="19"/>
      <c r="E143" s="19"/>
      <c r="F143" s="19"/>
      <c r="G143" s="19"/>
      <c r="H143" s="19"/>
    </row>
    <row r="144" spans="1:8" x14ac:dyDescent="0.25">
      <c r="A144" s="19"/>
      <c r="B144" s="19"/>
      <c r="C144" s="19"/>
      <c r="D144" s="19"/>
      <c r="E144" s="19"/>
      <c r="F144" s="19"/>
      <c r="G144" s="19"/>
      <c r="H144" s="19"/>
    </row>
    <row r="145" spans="1:8" x14ac:dyDescent="0.25">
      <c r="A145" s="19"/>
      <c r="B145" s="19"/>
      <c r="C145" s="19"/>
      <c r="D145" s="19"/>
      <c r="E145" s="19"/>
      <c r="F145" s="19"/>
      <c r="G145" s="19"/>
      <c r="H145" s="19"/>
    </row>
    <row r="146" spans="1:8" x14ac:dyDescent="0.25">
      <c r="A146" s="19"/>
      <c r="B146" s="19"/>
      <c r="C146" s="19"/>
      <c r="D146" s="19"/>
      <c r="E146" s="19"/>
      <c r="F146" s="19"/>
      <c r="G146" s="19"/>
      <c r="H146" s="19"/>
    </row>
    <row r="147" spans="1:8" x14ac:dyDescent="0.25">
      <c r="A147" s="19"/>
      <c r="B147" s="19"/>
      <c r="C147" s="19"/>
      <c r="D147" s="19"/>
      <c r="E147" s="19"/>
      <c r="F147" s="19"/>
      <c r="G147" s="19"/>
      <c r="H147" s="19"/>
    </row>
    <row r="148" spans="1:8" x14ac:dyDescent="0.25">
      <c r="A148" s="19"/>
      <c r="B148" s="19"/>
      <c r="C148" s="19"/>
      <c r="D148" s="19"/>
      <c r="E148" s="19"/>
      <c r="F148" s="19"/>
      <c r="G148" s="19"/>
      <c r="H148" s="19"/>
    </row>
    <row r="149" spans="1:8" x14ac:dyDescent="0.25">
      <c r="A149" s="19"/>
      <c r="B149" s="19"/>
      <c r="C149" s="19"/>
      <c r="D149" s="19"/>
      <c r="E149" s="19"/>
      <c r="F149" s="19"/>
      <c r="G149" s="19"/>
      <c r="H149" s="19"/>
    </row>
    <row r="150" spans="1:8" x14ac:dyDescent="0.25">
      <c r="A150" s="19"/>
      <c r="B150" s="19"/>
      <c r="C150" s="19"/>
      <c r="D150" s="19"/>
      <c r="E150" s="19"/>
      <c r="F150" s="19"/>
      <c r="G150" s="19"/>
      <c r="H150" s="19"/>
    </row>
    <row r="151" spans="1:8" x14ac:dyDescent="0.25">
      <c r="A151" s="19"/>
      <c r="B151" s="19"/>
      <c r="C151" s="19"/>
      <c r="D151" s="19"/>
      <c r="E151" s="19"/>
      <c r="F151" s="19"/>
      <c r="G151" s="19"/>
      <c r="H151" s="19"/>
    </row>
    <row r="152" spans="1:8" x14ac:dyDescent="0.25">
      <c r="A152" s="19"/>
      <c r="B152" s="19"/>
      <c r="C152" s="19"/>
      <c r="D152" s="19"/>
      <c r="E152" s="19"/>
      <c r="F152" s="19"/>
      <c r="G152" s="19"/>
      <c r="H152" s="19"/>
    </row>
    <row r="153" spans="1:8" x14ac:dyDescent="0.25">
      <c r="A153" s="19"/>
      <c r="B153" s="19"/>
      <c r="C153" s="19"/>
      <c r="D153" s="19"/>
      <c r="E153" s="19"/>
      <c r="F153" s="19"/>
      <c r="G153" s="19"/>
      <c r="H153" s="19"/>
    </row>
    <row r="154" spans="1:8" x14ac:dyDescent="0.25">
      <c r="A154" s="19"/>
      <c r="B154" s="19"/>
      <c r="C154" s="19"/>
      <c r="D154" s="19"/>
      <c r="E154" s="19"/>
      <c r="F154" s="19"/>
      <c r="G154" s="19"/>
      <c r="H154" s="19"/>
    </row>
    <row r="155" spans="1:8" x14ac:dyDescent="0.25">
      <c r="A155" s="19"/>
      <c r="B155" s="19"/>
      <c r="C155" s="19"/>
      <c r="D155" s="19"/>
      <c r="E155" s="19"/>
      <c r="F155" s="19"/>
      <c r="G155" s="19"/>
      <c r="H155" s="19"/>
    </row>
    <row r="156" spans="1:8" x14ac:dyDescent="0.25">
      <c r="A156" s="19"/>
      <c r="B156" s="19"/>
      <c r="C156" s="19"/>
      <c r="D156" s="19"/>
      <c r="E156" s="19"/>
      <c r="F156" s="19"/>
      <c r="G156" s="19"/>
      <c r="H156" s="19"/>
    </row>
    <row r="157" spans="1:8" x14ac:dyDescent="0.25">
      <c r="A157" s="19"/>
      <c r="B157" s="19"/>
      <c r="C157" s="19"/>
      <c r="D157" s="19"/>
      <c r="E157" s="19"/>
      <c r="F157" s="19"/>
      <c r="G157" s="19"/>
      <c r="H157" s="19"/>
    </row>
    <row r="158" spans="1:8" x14ac:dyDescent="0.25">
      <c r="A158" s="19"/>
      <c r="B158" s="19"/>
      <c r="C158" s="19"/>
      <c r="D158" s="19"/>
      <c r="E158" s="19"/>
      <c r="F158" s="19"/>
      <c r="G158" s="19"/>
      <c r="H158" s="19"/>
    </row>
    <row r="159" spans="1:8" x14ac:dyDescent="0.25">
      <c r="A159" s="19"/>
      <c r="B159" s="19"/>
      <c r="C159" s="19"/>
      <c r="D159" s="19"/>
      <c r="E159" s="19"/>
      <c r="F159" s="19"/>
      <c r="G159" s="19"/>
      <c r="H159" s="19"/>
    </row>
    <row r="160" spans="1:8" x14ac:dyDescent="0.25">
      <c r="A160" s="19"/>
      <c r="B160" s="19"/>
      <c r="C160" s="19"/>
      <c r="D160" s="19"/>
      <c r="E160" s="19"/>
      <c r="F160" s="19"/>
      <c r="G160" s="19"/>
      <c r="H160" s="19"/>
    </row>
    <row r="161" spans="1:8" x14ac:dyDescent="0.25">
      <c r="A161" s="19"/>
      <c r="B161" s="19"/>
      <c r="C161" s="19"/>
      <c r="D161" s="19"/>
      <c r="E161" s="19"/>
      <c r="F161" s="19"/>
      <c r="G161" s="19"/>
      <c r="H161" s="19"/>
    </row>
    <row r="162" spans="1:8" x14ac:dyDescent="0.25">
      <c r="A162" s="19"/>
      <c r="B162" s="19"/>
      <c r="C162" s="19"/>
      <c r="D162" s="19"/>
      <c r="E162" s="19"/>
      <c r="F162" s="19"/>
      <c r="G162" s="19"/>
      <c r="H162" s="19"/>
    </row>
    <row r="163" spans="1:8" x14ac:dyDescent="0.25">
      <c r="A163" s="19"/>
      <c r="B163" s="19"/>
      <c r="C163" s="19"/>
      <c r="D163" s="19"/>
      <c r="E163" s="19"/>
      <c r="F163" s="19"/>
      <c r="G163" s="19"/>
      <c r="H163" s="19"/>
    </row>
    <row r="164" spans="1:8" x14ac:dyDescent="0.25">
      <c r="A164" s="19"/>
      <c r="B164" s="19"/>
      <c r="C164" s="19"/>
      <c r="D164" s="19"/>
      <c r="E164" s="19"/>
      <c r="F164" s="19"/>
      <c r="G164" s="19"/>
      <c r="H164" s="19"/>
    </row>
    <row r="165" spans="1:8" x14ac:dyDescent="0.25">
      <c r="A165" s="19"/>
      <c r="B165" s="19"/>
      <c r="C165" s="19"/>
      <c r="D165" s="19"/>
      <c r="E165" s="19"/>
      <c r="F165" s="19"/>
      <c r="G165" s="19"/>
      <c r="H165" s="19"/>
    </row>
    <row r="166" spans="1:8" x14ac:dyDescent="0.25">
      <c r="A166" s="19"/>
      <c r="B166" s="19"/>
      <c r="C166" s="19"/>
      <c r="D166" s="19"/>
      <c r="E166" s="19"/>
      <c r="F166" s="19"/>
      <c r="G166" s="19"/>
      <c r="H166" s="19"/>
    </row>
    <row r="167" spans="1:8" x14ac:dyDescent="0.25">
      <c r="A167" s="19"/>
      <c r="B167" s="19"/>
      <c r="C167" s="19"/>
      <c r="D167" s="19"/>
      <c r="E167" s="19"/>
      <c r="F167" s="19"/>
      <c r="G167" s="19"/>
      <c r="H167" s="19"/>
    </row>
    <row r="168" spans="1:8" x14ac:dyDescent="0.25">
      <c r="A168" s="19"/>
      <c r="B168" s="19"/>
      <c r="C168" s="19"/>
      <c r="D168" s="19"/>
      <c r="E168" s="19"/>
      <c r="F168" s="19"/>
      <c r="G168" s="19"/>
      <c r="H168" s="19"/>
    </row>
    <row r="169" spans="1:8" x14ac:dyDescent="0.25">
      <c r="A169" s="19"/>
      <c r="B169" s="19"/>
      <c r="C169" s="19"/>
      <c r="D169" s="19"/>
      <c r="E169" s="19"/>
      <c r="F169" s="19"/>
      <c r="G169" s="19"/>
      <c r="H169" s="19"/>
    </row>
    <row r="170" spans="1:8" x14ac:dyDescent="0.25">
      <c r="A170" s="19"/>
      <c r="B170" s="19"/>
      <c r="C170" s="19"/>
      <c r="D170" s="19"/>
      <c r="E170" s="19"/>
      <c r="F170" s="19"/>
      <c r="G170" s="19"/>
      <c r="H170" s="19"/>
    </row>
    <row r="171" spans="1:8" x14ac:dyDescent="0.25">
      <c r="A171" s="19"/>
      <c r="B171" s="19"/>
      <c r="C171" s="19"/>
      <c r="D171" s="19"/>
      <c r="E171" s="19"/>
      <c r="F171" s="19"/>
      <c r="G171" s="19"/>
      <c r="H171" s="19"/>
    </row>
    <row r="172" spans="1:8" x14ac:dyDescent="0.25">
      <c r="A172" s="19"/>
      <c r="B172" s="19"/>
      <c r="C172" s="19"/>
      <c r="D172" s="19"/>
      <c r="E172" s="19"/>
      <c r="F172" s="19"/>
      <c r="G172" s="19"/>
      <c r="H172" s="19"/>
    </row>
    <row r="173" spans="1:8" x14ac:dyDescent="0.25">
      <c r="A173" s="19"/>
      <c r="B173" s="19"/>
      <c r="C173" s="19"/>
      <c r="D173" s="19"/>
      <c r="E173" s="19"/>
      <c r="F173" s="19"/>
      <c r="G173" s="19"/>
      <c r="H173" s="19"/>
    </row>
    <row r="174" spans="1:8" x14ac:dyDescent="0.25">
      <c r="A174" s="19"/>
      <c r="B174" s="19"/>
      <c r="C174" s="19"/>
      <c r="D174" s="19"/>
      <c r="E174" s="19"/>
      <c r="F174" s="19"/>
      <c r="G174" s="19"/>
      <c r="H174" s="19"/>
    </row>
    <row r="175" spans="1:8" x14ac:dyDescent="0.25">
      <c r="A175" s="19"/>
      <c r="B175" s="19"/>
      <c r="C175" s="19"/>
      <c r="D175" s="19"/>
      <c r="E175" s="19"/>
      <c r="F175" s="19"/>
      <c r="G175" s="19"/>
      <c r="H175" s="19"/>
    </row>
    <row r="176" spans="1:8" x14ac:dyDescent="0.25">
      <c r="A176" s="19"/>
      <c r="B176" s="19"/>
      <c r="C176" s="19"/>
      <c r="D176" s="19"/>
      <c r="E176" s="19"/>
      <c r="F176" s="19"/>
      <c r="G176" s="19"/>
      <c r="H176" s="19"/>
    </row>
    <row r="177" spans="1:8" x14ac:dyDescent="0.25">
      <c r="A177" s="19"/>
      <c r="B177" s="19"/>
      <c r="C177" s="19"/>
      <c r="D177" s="19"/>
      <c r="E177" s="19"/>
      <c r="F177" s="19"/>
      <c r="G177" s="19"/>
      <c r="H177" s="19"/>
    </row>
    <row r="178" spans="1:8" x14ac:dyDescent="0.25">
      <c r="A178" s="19"/>
      <c r="B178" s="19"/>
      <c r="C178" s="19"/>
      <c r="D178" s="19"/>
      <c r="E178" s="19"/>
      <c r="F178" s="19"/>
      <c r="G178" s="19"/>
      <c r="H178" s="19"/>
    </row>
  </sheetData>
  <mergeCells count="11">
    <mergeCell ref="A3:H3"/>
    <mergeCell ref="A47:I47"/>
    <mergeCell ref="A51:I51"/>
    <mergeCell ref="A12:G12"/>
    <mergeCell ref="A21:G21"/>
    <mergeCell ref="A23:G23"/>
    <mergeCell ref="B4:D4"/>
    <mergeCell ref="B24:D24"/>
    <mergeCell ref="A32:G32"/>
    <mergeCell ref="A39:G39"/>
    <mergeCell ref="B33:D3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election activeCell="H5" sqref="H5"/>
    </sheetView>
  </sheetViews>
  <sheetFormatPr defaultColWidth="11.5703125" defaultRowHeight="15" x14ac:dyDescent="0.25"/>
  <cols>
    <col min="1" max="1" width="19.42578125" customWidth="1"/>
    <col min="2" max="2" width="10.7109375" customWidth="1"/>
    <col min="3" max="3" width="11.140625" customWidth="1"/>
    <col min="4" max="4" width="13.42578125" customWidth="1"/>
    <col min="5" max="5" width="17.42578125" customWidth="1"/>
    <col min="6" max="6" width="17.28515625" customWidth="1"/>
  </cols>
  <sheetData>
    <row r="1" spans="1:6" ht="18.75" x14ac:dyDescent="0.3">
      <c r="A1" s="7" t="s">
        <v>147</v>
      </c>
    </row>
    <row r="2" spans="1:6" s="22" customFormat="1" ht="18.75" x14ac:dyDescent="0.3">
      <c r="A2" s="7"/>
    </row>
    <row r="3" spans="1:6" s="22" customFormat="1" ht="18.75" x14ac:dyDescent="0.3">
      <c r="A3" s="7"/>
    </row>
    <row r="4" spans="1:6" s="22" customFormat="1" ht="18.75" x14ac:dyDescent="0.25">
      <c r="A4" s="374" t="s">
        <v>296</v>
      </c>
      <c r="B4" s="374"/>
      <c r="C4" s="374"/>
      <c r="D4" s="374"/>
      <c r="E4" s="374"/>
      <c r="F4" s="374"/>
    </row>
    <row r="5" spans="1:6" s="22" customFormat="1" ht="30" x14ac:dyDescent="0.25">
      <c r="A5" s="212"/>
      <c r="B5" s="212" t="s">
        <v>2</v>
      </c>
      <c r="C5" s="212" t="s">
        <v>1</v>
      </c>
      <c r="D5" s="212" t="s">
        <v>0</v>
      </c>
      <c r="E5" s="213" t="s">
        <v>31</v>
      </c>
      <c r="F5" s="213" t="s">
        <v>32</v>
      </c>
    </row>
    <row r="6" spans="1:6" s="22" customFormat="1" ht="15.75" x14ac:dyDescent="0.25">
      <c r="A6" s="214" t="s">
        <v>3</v>
      </c>
      <c r="B6" s="215">
        <v>82429</v>
      </c>
      <c r="C6" s="215">
        <v>88413</v>
      </c>
      <c r="D6" s="215">
        <v>81552</v>
      </c>
      <c r="E6" s="216">
        <v>0.94799999999999995</v>
      </c>
      <c r="F6" s="216">
        <v>1.0109999999999999</v>
      </c>
    </row>
    <row r="7" spans="1:6" s="22" customFormat="1" ht="31.5" x14ac:dyDescent="0.25">
      <c r="A7" s="214" t="s">
        <v>4</v>
      </c>
      <c r="B7" s="215">
        <v>69111</v>
      </c>
      <c r="C7" s="215">
        <v>72250</v>
      </c>
      <c r="D7" s="215">
        <v>64981</v>
      </c>
      <c r="E7" s="216">
        <v>0.95699999999999996</v>
      </c>
      <c r="F7" s="216">
        <v>1.0640000000000001</v>
      </c>
    </row>
    <row r="8" spans="1:6" s="22" customFormat="1" ht="15.75" x14ac:dyDescent="0.25">
      <c r="A8" s="214" t="s">
        <v>5</v>
      </c>
      <c r="B8" s="215">
        <v>60436</v>
      </c>
      <c r="C8" s="215">
        <v>61120</v>
      </c>
      <c r="D8" s="215">
        <v>55937</v>
      </c>
      <c r="E8" s="216">
        <v>0.98899999999999999</v>
      </c>
      <c r="F8" s="216">
        <v>1.08</v>
      </c>
    </row>
    <row r="9" spans="1:6" s="22" customFormat="1" ht="15.75" x14ac:dyDescent="0.25">
      <c r="A9" s="214" t="s">
        <v>6</v>
      </c>
      <c r="B9" s="215" t="s">
        <v>254</v>
      </c>
      <c r="C9" s="215" t="s">
        <v>254</v>
      </c>
      <c r="D9" s="215" t="s">
        <v>254</v>
      </c>
      <c r="E9" s="215" t="s">
        <v>254</v>
      </c>
      <c r="F9" s="215" t="s">
        <v>254</v>
      </c>
    </row>
    <row r="10" spans="1:6" s="22" customFormat="1" ht="18.75" x14ac:dyDescent="0.3">
      <c r="A10" s="7"/>
    </row>
    <row r="11" spans="1:6" s="22" customFormat="1" ht="18.75" x14ac:dyDescent="0.25">
      <c r="A11" s="374" t="s">
        <v>253</v>
      </c>
      <c r="B11" s="374"/>
      <c r="C11" s="374"/>
      <c r="D11" s="374"/>
      <c r="E11" s="374"/>
      <c r="F11" s="374"/>
    </row>
    <row r="12" spans="1:6" s="22" customFormat="1" ht="30" x14ac:dyDescent="0.25">
      <c r="A12" s="37"/>
      <c r="B12" s="49" t="s">
        <v>2</v>
      </c>
      <c r="C12" s="49" t="s">
        <v>1</v>
      </c>
      <c r="D12" s="49" t="s">
        <v>0</v>
      </c>
      <c r="E12" s="109" t="s">
        <v>31</v>
      </c>
      <c r="F12" s="109" t="s">
        <v>32</v>
      </c>
    </row>
    <row r="13" spans="1:6" s="22" customFormat="1" ht="15.75" x14ac:dyDescent="0.25">
      <c r="A13" s="38" t="s">
        <v>3</v>
      </c>
      <c r="B13" s="39">
        <v>81589</v>
      </c>
      <c r="C13" s="39">
        <v>86924</v>
      </c>
      <c r="D13" s="39">
        <v>80512</v>
      </c>
      <c r="E13" s="40">
        <f>B13/C13</f>
        <v>0.93862454558004693</v>
      </c>
      <c r="F13" s="40">
        <f>B13/D13</f>
        <v>1.0133768879173291</v>
      </c>
    </row>
    <row r="14" spans="1:6" s="22" customFormat="1" ht="31.5" x14ac:dyDescent="0.25">
      <c r="A14" s="38" t="s">
        <v>4</v>
      </c>
      <c r="B14" s="39">
        <v>67930</v>
      </c>
      <c r="C14" s="39">
        <v>70606</v>
      </c>
      <c r="D14" s="39">
        <v>64019</v>
      </c>
      <c r="E14" s="40">
        <f t="shared" ref="E14:E15" si="0">B14/C14</f>
        <v>0.96209953828286543</v>
      </c>
      <c r="F14" s="40">
        <f t="shared" ref="F14:F15" si="1">B14/D14</f>
        <v>1.0610912385385589</v>
      </c>
    </row>
    <row r="15" spans="1:6" s="22" customFormat="1" ht="15.75" x14ac:dyDescent="0.25">
      <c r="A15" s="38" t="s">
        <v>5</v>
      </c>
      <c r="B15" s="39">
        <v>58530</v>
      </c>
      <c r="C15" s="39">
        <v>60262</v>
      </c>
      <c r="D15" s="39">
        <v>55220</v>
      </c>
      <c r="E15" s="40">
        <f t="shared" si="0"/>
        <v>0.97125883641432409</v>
      </c>
      <c r="F15" s="40">
        <f t="shared" si="1"/>
        <v>1.0599420499818906</v>
      </c>
    </row>
    <row r="16" spans="1:6" s="22" customFormat="1" ht="15.75" x14ac:dyDescent="0.25">
      <c r="A16" s="38" t="s">
        <v>6</v>
      </c>
      <c r="B16" s="161" t="s">
        <v>254</v>
      </c>
      <c r="C16" s="161" t="s">
        <v>254</v>
      </c>
      <c r="D16" s="161" t="s">
        <v>254</v>
      </c>
      <c r="E16" s="161" t="s">
        <v>254</v>
      </c>
      <c r="F16" s="161" t="s">
        <v>254</v>
      </c>
    </row>
    <row r="17" spans="1:6" x14ac:dyDescent="0.25">
      <c r="A17" s="17"/>
      <c r="B17" s="17"/>
      <c r="C17" s="17"/>
      <c r="D17" s="17"/>
      <c r="E17" s="17"/>
      <c r="F17" s="17"/>
    </row>
    <row r="18" spans="1:6" s="22" customFormat="1" ht="18.75" x14ac:dyDescent="0.25">
      <c r="A18" s="374" t="s">
        <v>252</v>
      </c>
      <c r="B18" s="374"/>
      <c r="C18" s="374"/>
      <c r="D18" s="374"/>
      <c r="E18" s="374"/>
      <c r="F18" s="374"/>
    </row>
    <row r="19" spans="1:6" s="22" customFormat="1" ht="30" x14ac:dyDescent="0.25">
      <c r="A19" s="37"/>
      <c r="B19" s="49" t="s">
        <v>2</v>
      </c>
      <c r="C19" s="49" t="s">
        <v>1</v>
      </c>
      <c r="D19" s="49" t="s">
        <v>0</v>
      </c>
      <c r="E19" s="109" t="s">
        <v>31</v>
      </c>
      <c r="F19" s="109" t="s">
        <v>32</v>
      </c>
    </row>
    <row r="20" spans="1:6" s="22" customFormat="1" ht="15.75" x14ac:dyDescent="0.25">
      <c r="A20" s="38" t="s">
        <v>3</v>
      </c>
      <c r="B20" s="39">
        <v>78499</v>
      </c>
      <c r="C20" s="39">
        <v>84802</v>
      </c>
      <c r="D20" s="39">
        <v>78600</v>
      </c>
      <c r="E20" s="40">
        <f>B20/C20</f>
        <v>0.92567392278483995</v>
      </c>
      <c r="F20" s="40">
        <f>B20/D20</f>
        <v>0.99871501272264629</v>
      </c>
    </row>
    <row r="21" spans="1:6" s="22" customFormat="1" ht="31.5" x14ac:dyDescent="0.25">
      <c r="A21" s="38" t="s">
        <v>4</v>
      </c>
      <c r="B21" s="39">
        <v>64307</v>
      </c>
      <c r="C21" s="39">
        <v>68481</v>
      </c>
      <c r="D21" s="39">
        <v>63079</v>
      </c>
      <c r="E21" s="40">
        <f t="shared" ref="E21:E23" si="2">B21/C21</f>
        <v>0.93904878725485896</v>
      </c>
      <c r="F21" s="40">
        <f t="shared" ref="F21:F23" si="3">B21/D21</f>
        <v>1.019467651674884</v>
      </c>
    </row>
    <row r="22" spans="1:6" s="22" customFormat="1" ht="15.75" x14ac:dyDescent="0.25">
      <c r="A22" s="38" t="s">
        <v>5</v>
      </c>
      <c r="B22" s="39">
        <v>59053</v>
      </c>
      <c r="C22" s="39">
        <v>61377</v>
      </c>
      <c r="D22" s="39">
        <v>54979</v>
      </c>
      <c r="E22" s="40">
        <f t="shared" si="2"/>
        <v>0.96213565342066243</v>
      </c>
      <c r="F22" s="40">
        <f t="shared" si="3"/>
        <v>1.0741010203896033</v>
      </c>
    </row>
    <row r="23" spans="1:6" s="22" customFormat="1" ht="15.75" x14ac:dyDescent="0.25">
      <c r="A23" s="38" t="s">
        <v>6</v>
      </c>
      <c r="B23" s="39">
        <v>49149</v>
      </c>
      <c r="C23" s="39">
        <v>50214</v>
      </c>
      <c r="D23" s="39">
        <v>53170</v>
      </c>
      <c r="E23" s="40">
        <f t="shared" si="2"/>
        <v>0.97879077548094162</v>
      </c>
      <c r="F23" s="40">
        <f t="shared" si="3"/>
        <v>0.9243746473575325</v>
      </c>
    </row>
    <row r="24" spans="1:6" s="22" customFormat="1" x14ac:dyDescent="0.25">
      <c r="A24" s="94"/>
      <c r="B24" s="94"/>
      <c r="C24" s="94"/>
      <c r="D24" s="94"/>
      <c r="E24" s="94"/>
      <c r="F24" s="94"/>
    </row>
    <row r="25" spans="1:6" s="8" customFormat="1" ht="23.25" customHeight="1" x14ac:dyDescent="0.25">
      <c r="A25" s="374" t="s">
        <v>75</v>
      </c>
      <c r="B25" s="374"/>
      <c r="C25" s="374"/>
      <c r="D25" s="374"/>
      <c r="E25" s="374"/>
      <c r="F25" s="374"/>
    </row>
    <row r="26" spans="1:6" ht="30" x14ac:dyDescent="0.25">
      <c r="A26" s="37"/>
      <c r="B26" s="49" t="s">
        <v>2</v>
      </c>
      <c r="C26" s="49" t="s">
        <v>1</v>
      </c>
      <c r="D26" s="49" t="s">
        <v>0</v>
      </c>
      <c r="E26" s="109" t="s">
        <v>31</v>
      </c>
      <c r="F26" s="109" t="s">
        <v>32</v>
      </c>
    </row>
    <row r="27" spans="1:6" ht="15.75" x14ac:dyDescent="0.25">
      <c r="A27" s="38" t="s">
        <v>3</v>
      </c>
      <c r="B27" s="39">
        <v>78046</v>
      </c>
      <c r="C27" s="39">
        <v>84345</v>
      </c>
      <c r="D27" s="39">
        <v>77583</v>
      </c>
      <c r="E27" s="40">
        <f>B27/C27</f>
        <v>0.92531863180982865</v>
      </c>
      <c r="F27" s="40">
        <f>B27/D27</f>
        <v>1.0059678022247143</v>
      </c>
    </row>
    <row r="28" spans="1:6" ht="31.5" x14ac:dyDescent="0.25">
      <c r="A28" s="38" t="s">
        <v>4</v>
      </c>
      <c r="B28" s="39">
        <v>62836</v>
      </c>
      <c r="C28" s="39">
        <v>68103</v>
      </c>
      <c r="D28" s="39">
        <v>62281</v>
      </c>
      <c r="E28" s="40">
        <f t="shared" ref="E28:E30" si="4">B28/C28</f>
        <v>0.92266126308679497</v>
      </c>
      <c r="F28" s="40">
        <f t="shared" ref="F28:F30" si="5">B28/D28</f>
        <v>1.0089112249321623</v>
      </c>
    </row>
    <row r="29" spans="1:6" ht="15.75" x14ac:dyDescent="0.25">
      <c r="A29" s="38" t="s">
        <v>5</v>
      </c>
      <c r="B29" s="39">
        <v>57518</v>
      </c>
      <c r="C29" s="39">
        <v>60658</v>
      </c>
      <c r="D29" s="39">
        <v>53845</v>
      </c>
      <c r="E29" s="40">
        <f t="shared" si="4"/>
        <v>0.9482343631507798</v>
      </c>
      <c r="F29" s="40">
        <f t="shared" si="5"/>
        <v>1.0682143188782616</v>
      </c>
    </row>
    <row r="30" spans="1:6" ht="15.75" x14ac:dyDescent="0.25">
      <c r="A30" s="38" t="s">
        <v>6</v>
      </c>
      <c r="B30" s="39">
        <v>38235</v>
      </c>
      <c r="C30" s="39">
        <v>44822</v>
      </c>
      <c r="D30" s="39">
        <v>41504</v>
      </c>
      <c r="E30" s="40">
        <f t="shared" si="4"/>
        <v>0.85304091740663068</v>
      </c>
      <c r="F30" s="40">
        <f t="shared" si="5"/>
        <v>0.92123650732459517</v>
      </c>
    </row>
    <row r="31" spans="1:6" x14ac:dyDescent="0.25">
      <c r="A31" s="16"/>
      <c r="B31" s="16"/>
      <c r="C31" s="16"/>
      <c r="D31" s="16"/>
      <c r="E31" s="16"/>
      <c r="F31" s="16"/>
    </row>
    <row r="32" spans="1:6" ht="18.75" x14ac:dyDescent="0.25">
      <c r="A32" s="374" t="s">
        <v>76</v>
      </c>
      <c r="B32" s="374"/>
      <c r="C32" s="374"/>
      <c r="D32" s="374"/>
      <c r="E32" s="374"/>
      <c r="F32" s="374"/>
    </row>
    <row r="33" spans="1:6" ht="30" x14ac:dyDescent="0.25">
      <c r="A33" s="37"/>
      <c r="B33" s="49" t="s">
        <v>2</v>
      </c>
      <c r="C33" s="49" t="s">
        <v>1</v>
      </c>
      <c r="D33" s="49" t="s">
        <v>0</v>
      </c>
      <c r="E33" s="109" t="s">
        <v>31</v>
      </c>
      <c r="F33" s="109" t="s">
        <v>32</v>
      </c>
    </row>
    <row r="34" spans="1:6" ht="15.75" x14ac:dyDescent="0.25">
      <c r="A34" s="38" t="s">
        <v>3</v>
      </c>
      <c r="B34" s="39">
        <v>75825</v>
      </c>
      <c r="C34" s="39">
        <v>83204</v>
      </c>
      <c r="D34" s="39">
        <v>76669</v>
      </c>
      <c r="E34" s="40">
        <f>B34/C34</f>
        <v>0.91131435988654397</v>
      </c>
      <c r="F34" s="40">
        <f>B34/D34</f>
        <v>0.98899163938488832</v>
      </c>
    </row>
    <row r="35" spans="1:6" ht="31.5" x14ac:dyDescent="0.25">
      <c r="A35" s="38" t="s">
        <v>4</v>
      </c>
      <c r="B35" s="39">
        <v>60877</v>
      </c>
      <c r="C35" s="39">
        <v>67211</v>
      </c>
      <c r="D35" s="39">
        <v>61183</v>
      </c>
      <c r="E35" s="40">
        <f t="shared" ref="E35:E37" si="6">B35/C35</f>
        <v>0.90575947389564204</v>
      </c>
      <c r="F35" s="40">
        <f t="shared" ref="F35:F37" si="7">B35/D35</f>
        <v>0.99499861072520146</v>
      </c>
    </row>
    <row r="36" spans="1:6" ht="15.75" x14ac:dyDescent="0.25">
      <c r="A36" s="38" t="s">
        <v>5</v>
      </c>
      <c r="B36" s="39">
        <v>55473</v>
      </c>
      <c r="C36" s="39">
        <v>58449</v>
      </c>
      <c r="D36" s="39">
        <v>53194</v>
      </c>
      <c r="E36" s="40">
        <f t="shared" si="6"/>
        <v>0.94908381666067854</v>
      </c>
      <c r="F36" s="40">
        <f t="shared" si="7"/>
        <v>1.0428431778020077</v>
      </c>
    </row>
    <row r="37" spans="1:6" ht="15.75" x14ac:dyDescent="0.25">
      <c r="A37" s="38" t="s">
        <v>6</v>
      </c>
      <c r="B37" s="39">
        <v>36570</v>
      </c>
      <c r="C37" s="39">
        <v>44676</v>
      </c>
      <c r="D37" s="39">
        <v>43741</v>
      </c>
      <c r="E37" s="40">
        <f t="shared" si="6"/>
        <v>0.81856030083266185</v>
      </c>
      <c r="F37" s="40">
        <f t="shared" si="7"/>
        <v>0.83605770329896434</v>
      </c>
    </row>
    <row r="38" spans="1:6" x14ac:dyDescent="0.25">
      <c r="A38" s="16"/>
      <c r="B38" s="16"/>
      <c r="C38" s="16"/>
      <c r="D38" s="16"/>
      <c r="E38" s="16"/>
      <c r="F38" s="16"/>
    </row>
    <row r="39" spans="1:6" ht="18.75" x14ac:dyDescent="0.25">
      <c r="A39" s="374" t="s">
        <v>138</v>
      </c>
      <c r="B39" s="374"/>
      <c r="C39" s="374"/>
      <c r="D39" s="374"/>
      <c r="E39" s="374"/>
      <c r="F39" s="374"/>
    </row>
    <row r="40" spans="1:6" ht="30" x14ac:dyDescent="0.25">
      <c r="A40" s="37"/>
      <c r="B40" s="49" t="s">
        <v>2</v>
      </c>
      <c r="C40" s="49" t="s">
        <v>1</v>
      </c>
      <c r="D40" s="49" t="s">
        <v>0</v>
      </c>
      <c r="E40" s="109" t="s">
        <v>31</v>
      </c>
      <c r="F40" s="109" t="s">
        <v>32</v>
      </c>
    </row>
    <row r="41" spans="1:6" ht="15.75" x14ac:dyDescent="0.25">
      <c r="A41" s="38" t="s">
        <v>3</v>
      </c>
      <c r="B41" s="39">
        <v>67826</v>
      </c>
      <c r="C41" s="39">
        <v>78055</v>
      </c>
      <c r="D41" s="39">
        <v>74669</v>
      </c>
      <c r="E41" s="40">
        <f>B41/C41</f>
        <v>0.86895138043687148</v>
      </c>
      <c r="F41" s="40">
        <f>B41/D41</f>
        <v>0.90835554246072669</v>
      </c>
    </row>
    <row r="42" spans="1:6" ht="31.5" x14ac:dyDescent="0.25">
      <c r="A42" s="38" t="s">
        <v>4</v>
      </c>
      <c r="B42" s="39">
        <v>56497</v>
      </c>
      <c r="C42" s="39">
        <v>63381</v>
      </c>
      <c r="D42" s="39">
        <v>58333</v>
      </c>
      <c r="E42" s="40">
        <f t="shared" ref="E42:E44" si="8">B42/C42</f>
        <v>0.8913870087250122</v>
      </c>
      <c r="F42" s="40">
        <f t="shared" ref="F42:F44" si="9">B42/D42</f>
        <v>0.96852553443162537</v>
      </c>
    </row>
    <row r="43" spans="1:6" ht="15.75" x14ac:dyDescent="0.25">
      <c r="A43" s="38" t="s">
        <v>5</v>
      </c>
      <c r="B43" s="39">
        <v>49417</v>
      </c>
      <c r="C43" s="39">
        <v>53766</v>
      </c>
      <c r="D43" s="39">
        <v>49062</v>
      </c>
      <c r="E43" s="40">
        <f t="shared" si="8"/>
        <v>0.91911245024736821</v>
      </c>
      <c r="F43" s="40">
        <f t="shared" si="9"/>
        <v>1.0072357425298601</v>
      </c>
    </row>
    <row r="44" spans="1:6" ht="15.75" x14ac:dyDescent="0.25">
      <c r="A44" s="38" t="s">
        <v>6</v>
      </c>
      <c r="B44" s="39">
        <v>41240</v>
      </c>
      <c r="C44" s="39">
        <v>42441</v>
      </c>
      <c r="D44" s="39">
        <v>39753</v>
      </c>
      <c r="E44" s="40">
        <f t="shared" si="8"/>
        <v>0.97170189203835911</v>
      </c>
      <c r="F44" s="40">
        <f t="shared" si="9"/>
        <v>1.03740598193847</v>
      </c>
    </row>
    <row r="45" spans="1:6" x14ac:dyDescent="0.25">
      <c r="A45" s="16"/>
      <c r="B45" s="16"/>
      <c r="C45" s="16"/>
      <c r="D45" s="16"/>
      <c r="E45" s="16"/>
      <c r="F45" s="16"/>
    </row>
    <row r="46" spans="1:6" s="22" customFormat="1" x14ac:dyDescent="0.25">
      <c r="A46" s="41" t="s">
        <v>106</v>
      </c>
      <c r="B46" s="16"/>
      <c r="C46" s="16"/>
      <c r="D46" s="16"/>
      <c r="E46" s="16"/>
      <c r="F46" s="16"/>
    </row>
    <row r="47" spans="1:6" x14ac:dyDescent="0.25">
      <c r="A47" s="375" t="s">
        <v>148</v>
      </c>
      <c r="B47" s="375"/>
      <c r="C47" s="375"/>
      <c r="D47" s="375"/>
      <c r="E47" s="375"/>
      <c r="F47" s="375"/>
    </row>
    <row r="48" spans="1:6" x14ac:dyDescent="0.25">
      <c r="A48" s="375"/>
      <c r="B48" s="375"/>
      <c r="C48" s="375"/>
      <c r="D48" s="375"/>
      <c r="E48" s="375"/>
      <c r="F48" s="375"/>
    </row>
    <row r="49" spans="1:6" x14ac:dyDescent="0.25">
      <c r="A49" s="375"/>
      <c r="B49" s="375"/>
      <c r="C49" s="375"/>
      <c r="D49" s="375"/>
      <c r="E49" s="375"/>
      <c r="F49" s="375"/>
    </row>
  </sheetData>
  <mergeCells count="7">
    <mergeCell ref="A47:F49"/>
    <mergeCell ref="A18:F18"/>
    <mergeCell ref="A4:F4"/>
    <mergeCell ref="A11:F11"/>
    <mergeCell ref="A25:F25"/>
    <mergeCell ref="A32:F32"/>
    <mergeCell ref="A39:F3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opLeftCell="A19" workbookViewId="0">
      <selection activeCell="L23" sqref="L23"/>
    </sheetView>
  </sheetViews>
  <sheetFormatPr defaultRowHeight="15" x14ac:dyDescent="0.25"/>
  <cols>
    <col min="1" max="1" width="29.85546875" customWidth="1"/>
    <col min="2" max="2" width="10" customWidth="1"/>
    <col min="3" max="3" width="9.5703125" customWidth="1"/>
    <col min="4" max="4" width="8.5703125" customWidth="1"/>
    <col min="5" max="5" width="7.7109375" customWidth="1"/>
    <col min="6" max="6" width="9.140625" customWidth="1"/>
    <col min="7" max="7" width="8.85546875" customWidth="1"/>
    <col min="8" max="8" width="8.85546875" style="42" customWidth="1"/>
    <col min="9" max="9" width="10.140625" customWidth="1"/>
    <col min="10" max="10" width="14.85546875" customWidth="1"/>
    <col min="11" max="11" width="14.42578125" bestFit="1" customWidth="1"/>
    <col min="12" max="15" width="9.140625" customWidth="1"/>
  </cols>
  <sheetData>
    <row r="1" spans="1:13" ht="18.75" x14ac:dyDescent="0.3">
      <c r="A1" s="7" t="s">
        <v>149</v>
      </c>
    </row>
    <row r="2" spans="1:13" s="22" customFormat="1" ht="18.75" x14ac:dyDescent="0.3">
      <c r="A2" s="7"/>
      <c r="H2" s="42"/>
    </row>
    <row r="3" spans="1:13" s="22" customFormat="1" ht="18.75" x14ac:dyDescent="0.3">
      <c r="A3" s="379" t="s">
        <v>262</v>
      </c>
      <c r="B3" s="379"/>
      <c r="C3" s="379"/>
      <c r="D3" s="379"/>
      <c r="E3" s="379"/>
      <c r="F3" s="379"/>
      <c r="G3" s="379"/>
      <c r="H3" s="42"/>
      <c r="I3" s="12"/>
      <c r="K3" s="209"/>
      <c r="L3" s="217" t="s">
        <v>297</v>
      </c>
      <c r="M3" s="209"/>
    </row>
    <row r="4" spans="1:13" s="22" customFormat="1" x14ac:dyDescent="0.25">
      <c r="A4" s="55"/>
      <c r="B4" s="55"/>
      <c r="C4" s="171">
        <v>40969</v>
      </c>
      <c r="D4" s="51"/>
      <c r="E4" s="51"/>
      <c r="F4" s="51" t="s">
        <v>261</v>
      </c>
      <c r="G4" s="51"/>
      <c r="H4" s="42"/>
      <c r="I4" s="22" t="s">
        <v>264</v>
      </c>
      <c r="K4" s="42"/>
      <c r="L4" s="22" t="s">
        <v>298</v>
      </c>
    </row>
    <row r="5" spans="1:13" s="22" customFormat="1" ht="19.5" customHeight="1" x14ac:dyDescent="0.25">
      <c r="A5" s="57" t="s">
        <v>107</v>
      </c>
      <c r="B5" s="103" t="s">
        <v>10</v>
      </c>
      <c r="C5" s="104" t="s">
        <v>11</v>
      </c>
      <c r="D5" s="110" t="s">
        <v>12</v>
      </c>
      <c r="E5" s="172" t="s">
        <v>260</v>
      </c>
      <c r="F5" s="172" t="s">
        <v>11</v>
      </c>
      <c r="G5" s="44" t="s">
        <v>12</v>
      </c>
      <c r="H5" s="172" t="s">
        <v>263</v>
      </c>
      <c r="I5" s="172" t="s">
        <v>11</v>
      </c>
      <c r="J5" s="44" t="s">
        <v>12</v>
      </c>
      <c r="K5" s="172" t="s">
        <v>263</v>
      </c>
      <c r="L5" s="172" t="s">
        <v>11</v>
      </c>
      <c r="M5" s="44" t="s">
        <v>12</v>
      </c>
    </row>
    <row r="6" spans="1:13" s="22" customFormat="1" x14ac:dyDescent="0.25">
      <c r="A6" s="46" t="s">
        <v>90</v>
      </c>
      <c r="B6" s="48">
        <v>159</v>
      </c>
      <c r="C6" s="50">
        <v>95</v>
      </c>
      <c r="D6" s="52">
        <v>254</v>
      </c>
      <c r="E6" s="52">
        <v>157</v>
      </c>
      <c r="F6" s="52">
        <v>105</v>
      </c>
      <c r="G6" s="52">
        <v>262</v>
      </c>
      <c r="H6" s="52">
        <v>165</v>
      </c>
      <c r="I6" s="52">
        <v>109</v>
      </c>
      <c r="J6" s="52">
        <v>274</v>
      </c>
      <c r="K6" s="52"/>
      <c r="L6" s="52"/>
      <c r="M6" s="52"/>
    </row>
    <row r="7" spans="1:13" s="22" customFormat="1" x14ac:dyDescent="0.25">
      <c r="A7" s="46" t="s">
        <v>91</v>
      </c>
      <c r="B7" s="48">
        <v>109</v>
      </c>
      <c r="C7" s="50">
        <v>35</v>
      </c>
      <c r="D7" s="52">
        <v>144</v>
      </c>
      <c r="E7" s="52">
        <v>104</v>
      </c>
      <c r="F7" s="52">
        <v>37</v>
      </c>
      <c r="G7" s="52">
        <v>141</v>
      </c>
      <c r="H7" s="52">
        <v>106</v>
      </c>
      <c r="I7" s="52">
        <v>36</v>
      </c>
      <c r="J7" s="52">
        <v>142</v>
      </c>
    </row>
    <row r="8" spans="1:13" s="22" customFormat="1" x14ac:dyDescent="0.25">
      <c r="A8" s="46" t="s">
        <v>92</v>
      </c>
      <c r="B8" s="48">
        <v>61</v>
      </c>
      <c r="C8" s="50">
        <v>61</v>
      </c>
      <c r="D8" s="52">
        <v>122</v>
      </c>
      <c r="E8" s="52">
        <v>62</v>
      </c>
      <c r="F8" s="52">
        <v>55</v>
      </c>
      <c r="G8" s="52">
        <v>117</v>
      </c>
      <c r="H8" s="52">
        <v>65</v>
      </c>
      <c r="I8" s="52">
        <v>50</v>
      </c>
      <c r="J8" s="52">
        <v>115</v>
      </c>
    </row>
    <row r="9" spans="1:13" s="22" customFormat="1" x14ac:dyDescent="0.25">
      <c r="A9" s="46" t="s">
        <v>93</v>
      </c>
      <c r="B9" s="48">
        <v>132</v>
      </c>
      <c r="C9" s="50">
        <v>77</v>
      </c>
      <c r="D9" s="52">
        <v>209</v>
      </c>
      <c r="E9" s="52">
        <v>134</v>
      </c>
      <c r="F9" s="52">
        <v>83</v>
      </c>
      <c r="G9" s="52">
        <v>217</v>
      </c>
      <c r="H9" s="52">
        <v>141</v>
      </c>
      <c r="I9" s="52">
        <v>100</v>
      </c>
      <c r="J9" s="52">
        <v>241</v>
      </c>
    </row>
    <row r="10" spans="1:13" s="22" customFormat="1" x14ac:dyDescent="0.25">
      <c r="A10" s="46" t="s">
        <v>94</v>
      </c>
      <c r="B10" s="48">
        <v>95</v>
      </c>
      <c r="C10" s="50">
        <v>30</v>
      </c>
      <c r="D10" s="52">
        <v>125</v>
      </c>
      <c r="E10" s="52">
        <v>98</v>
      </c>
      <c r="F10" s="52">
        <v>43</v>
      </c>
      <c r="G10" s="52">
        <v>141</v>
      </c>
      <c r="H10" s="52">
        <v>98</v>
      </c>
      <c r="I10" s="52">
        <v>53</v>
      </c>
      <c r="J10" s="52">
        <v>151</v>
      </c>
    </row>
    <row r="11" spans="1:13" s="22" customFormat="1" x14ac:dyDescent="0.25">
      <c r="A11" s="46" t="s">
        <v>95</v>
      </c>
      <c r="B11" s="48">
        <v>126</v>
      </c>
      <c r="C11" s="50">
        <v>23</v>
      </c>
      <c r="D11" s="52">
        <v>149</v>
      </c>
      <c r="E11" s="52">
        <v>123</v>
      </c>
      <c r="F11" s="52">
        <v>28</v>
      </c>
      <c r="G11" s="52">
        <v>151</v>
      </c>
      <c r="H11" s="52">
        <v>120</v>
      </c>
      <c r="I11" s="52">
        <v>34</v>
      </c>
      <c r="J11" s="52">
        <v>154</v>
      </c>
    </row>
    <row r="12" spans="1:13" s="22" customFormat="1" x14ac:dyDescent="0.25">
      <c r="A12" s="46" t="s">
        <v>143</v>
      </c>
      <c r="B12" s="48">
        <v>1</v>
      </c>
      <c r="C12" s="50">
        <v>0</v>
      </c>
      <c r="D12" s="53">
        <v>1</v>
      </c>
      <c r="E12" s="45">
        <v>1</v>
      </c>
      <c r="F12" s="52">
        <v>0</v>
      </c>
      <c r="G12" s="52">
        <v>1</v>
      </c>
      <c r="H12" s="52">
        <v>1</v>
      </c>
      <c r="I12" s="52">
        <v>0</v>
      </c>
      <c r="J12" s="52">
        <v>1</v>
      </c>
    </row>
    <row r="13" spans="1:13" s="22" customFormat="1" x14ac:dyDescent="0.25">
      <c r="A13" s="46" t="s">
        <v>144</v>
      </c>
      <c r="B13" s="48">
        <v>0</v>
      </c>
      <c r="C13" s="50">
        <v>1</v>
      </c>
      <c r="D13" s="53">
        <v>1</v>
      </c>
      <c r="E13" s="45">
        <v>0</v>
      </c>
      <c r="F13" s="52">
        <v>0</v>
      </c>
      <c r="G13" s="52">
        <v>0</v>
      </c>
      <c r="H13" s="42"/>
      <c r="I13"/>
    </row>
    <row r="14" spans="1:13" s="22" customFormat="1" x14ac:dyDescent="0.25">
      <c r="A14" s="46" t="s">
        <v>145</v>
      </c>
      <c r="B14" s="48">
        <v>18</v>
      </c>
      <c r="C14" s="50">
        <v>9</v>
      </c>
      <c r="D14" s="52">
        <v>27</v>
      </c>
      <c r="E14" s="52">
        <v>17</v>
      </c>
      <c r="F14" s="52">
        <v>7</v>
      </c>
      <c r="G14" s="52">
        <v>24</v>
      </c>
      <c r="H14" s="52">
        <v>18</v>
      </c>
      <c r="I14" s="52">
        <v>10</v>
      </c>
      <c r="J14" s="52">
        <v>28</v>
      </c>
    </row>
    <row r="15" spans="1:13" s="22" customFormat="1" ht="30" x14ac:dyDescent="0.25">
      <c r="A15" s="58" t="s">
        <v>146</v>
      </c>
      <c r="B15" s="59">
        <v>0</v>
      </c>
      <c r="C15" s="59">
        <v>1</v>
      </c>
      <c r="D15" s="54">
        <v>1</v>
      </c>
      <c r="E15" s="52">
        <v>0</v>
      </c>
      <c r="F15" s="52">
        <v>1</v>
      </c>
      <c r="G15" s="52">
        <v>1</v>
      </c>
      <c r="H15" s="43">
        <v>0</v>
      </c>
      <c r="I15" s="175">
        <v>3</v>
      </c>
      <c r="J15" s="175">
        <v>3</v>
      </c>
    </row>
    <row r="16" spans="1:13" s="22" customFormat="1" x14ac:dyDescent="0.25">
      <c r="A16" s="176" t="s">
        <v>265</v>
      </c>
      <c r="I16" s="175">
        <v>2</v>
      </c>
      <c r="J16" s="175">
        <v>2</v>
      </c>
    </row>
    <row r="17" spans="1:16" s="22" customFormat="1" x14ac:dyDescent="0.25">
      <c r="A17" s="176" t="s">
        <v>266</v>
      </c>
      <c r="I17" s="175">
        <v>1</v>
      </c>
      <c r="J17" s="175">
        <v>1</v>
      </c>
    </row>
    <row r="18" spans="1:16" x14ac:dyDescent="0.25">
      <c r="A18" s="60" t="s">
        <v>12</v>
      </c>
      <c r="B18" s="61">
        <f>SUM(B6:B15)</f>
        <v>701</v>
      </c>
      <c r="C18" s="61">
        <f>SUM(C6:C15)</f>
        <v>332</v>
      </c>
      <c r="D18" s="6">
        <f>SUM(B18:C18)</f>
        <v>1033</v>
      </c>
      <c r="E18" s="177">
        <v>697</v>
      </c>
      <c r="F18" s="178">
        <v>361</v>
      </c>
      <c r="G18" s="178">
        <v>1058</v>
      </c>
      <c r="H18" s="177">
        <v>714</v>
      </c>
      <c r="I18" s="177">
        <v>398</v>
      </c>
      <c r="J18" s="177">
        <v>1112</v>
      </c>
      <c r="K18" s="11"/>
    </row>
    <row r="19" spans="1:16" s="22" customFormat="1" x14ac:dyDescent="0.25">
      <c r="A19" s="190" t="s">
        <v>291</v>
      </c>
      <c r="H19" s="21">
        <v>21</v>
      </c>
      <c r="I19" s="175">
        <v>0</v>
      </c>
      <c r="J19" s="175">
        <v>21</v>
      </c>
    </row>
    <row r="20" spans="1:16" s="22" customFormat="1" ht="60" x14ac:dyDescent="0.25">
      <c r="A20" s="107" t="s">
        <v>292</v>
      </c>
      <c r="D20"/>
      <c r="E20"/>
      <c r="F20"/>
      <c r="G20"/>
      <c r="H20" s="21">
        <v>735</v>
      </c>
      <c r="I20" s="175">
        <v>398</v>
      </c>
      <c r="J20" s="175">
        <v>1133</v>
      </c>
    </row>
    <row r="21" spans="1:16" s="22" customFormat="1" x14ac:dyDescent="0.25">
      <c r="A21" s="11" t="s">
        <v>106</v>
      </c>
      <c r="B21"/>
    </row>
    <row r="22" spans="1:16" s="22" customFormat="1" ht="46.5" customHeight="1" x14ac:dyDescent="0.25">
      <c r="A22" s="385" t="str">
        <f>[1]Sheet1!A1</f>
        <v>file:///\\bear1\common\inr\MSU%20Personnel\HR%202013%20Census%20Master\FA13%20HR_Census%20Final.xlsx</v>
      </c>
      <c r="B22" s="385"/>
      <c r="C22" s="385"/>
      <c r="D22" s="385"/>
      <c r="E22" s="385"/>
      <c r="F22" s="385"/>
      <c r="G22" s="385"/>
      <c r="H22" s="42"/>
    </row>
    <row r="23" spans="1:16" s="22" customFormat="1" ht="30" customHeight="1" x14ac:dyDescent="0.25">
      <c r="A23" s="107"/>
      <c r="B23" s="107"/>
      <c r="C23" s="107"/>
      <c r="D23" s="107"/>
      <c r="E23" s="107"/>
      <c r="F23" s="107"/>
      <c r="G23" s="107"/>
      <c r="H23" s="42"/>
    </row>
    <row r="24" spans="1:16" s="22" customFormat="1" x14ac:dyDescent="0.25">
      <c r="A24" s="18"/>
      <c r="H24" s="42"/>
    </row>
    <row r="25" spans="1:16" s="22" customFormat="1" ht="18.75" x14ac:dyDescent="0.3">
      <c r="A25" s="384" t="s">
        <v>13</v>
      </c>
      <c r="B25" s="384"/>
      <c r="C25" s="384"/>
      <c r="D25" s="384"/>
      <c r="E25" s="384"/>
      <c r="F25" s="384"/>
      <c r="G25" s="384"/>
      <c r="H25" s="42"/>
    </row>
    <row r="26" spans="1:16" s="64" customFormat="1" x14ac:dyDescent="0.25">
      <c r="A26" s="63"/>
      <c r="B26" s="63"/>
      <c r="C26" s="63"/>
      <c r="D26" s="63"/>
      <c r="E26" s="63"/>
      <c r="F26" s="63"/>
      <c r="N26" s="209"/>
      <c r="O26" s="217" t="s">
        <v>297</v>
      </c>
      <c r="P26" s="209"/>
    </row>
    <row r="27" spans="1:16" x14ac:dyDescent="0.25">
      <c r="A27" s="65"/>
      <c r="B27" s="380" t="s">
        <v>10</v>
      </c>
      <c r="C27" s="381"/>
      <c r="D27" s="382" t="s">
        <v>11</v>
      </c>
      <c r="E27" s="383"/>
      <c r="F27" s="380" t="s">
        <v>12</v>
      </c>
      <c r="G27" s="381"/>
      <c r="H27" s="43" t="s">
        <v>10</v>
      </c>
      <c r="I27" s="11" t="s">
        <v>11</v>
      </c>
      <c r="J27" s="173" t="s">
        <v>12</v>
      </c>
      <c r="K27" s="43" t="s">
        <v>10</v>
      </c>
      <c r="L27" s="11" t="s">
        <v>11</v>
      </c>
      <c r="M27" s="173" t="s">
        <v>12</v>
      </c>
      <c r="N27" s="43" t="s">
        <v>10</v>
      </c>
      <c r="O27" s="11" t="s">
        <v>11</v>
      </c>
      <c r="P27" s="173" t="s">
        <v>12</v>
      </c>
    </row>
    <row r="28" spans="1:16" s="22" customFormat="1" x14ac:dyDescent="0.25">
      <c r="A28" s="65"/>
      <c r="B28" s="105" t="s">
        <v>187</v>
      </c>
      <c r="C28" s="105" t="s">
        <v>188</v>
      </c>
      <c r="D28" s="106" t="s">
        <v>187</v>
      </c>
      <c r="E28" s="106" t="s">
        <v>188</v>
      </c>
      <c r="F28" s="105" t="s">
        <v>187</v>
      </c>
      <c r="G28" s="105" t="s">
        <v>188</v>
      </c>
      <c r="I28" s="43" t="s">
        <v>255</v>
      </c>
      <c r="L28" s="11" t="s">
        <v>256</v>
      </c>
      <c r="O28" s="11" t="s">
        <v>299</v>
      </c>
    </row>
    <row r="29" spans="1:16" x14ac:dyDescent="0.25">
      <c r="A29" s="65" t="s">
        <v>7</v>
      </c>
      <c r="B29" s="65">
        <v>716</v>
      </c>
      <c r="C29" s="65">
        <v>699</v>
      </c>
      <c r="D29" s="86">
        <v>330</v>
      </c>
      <c r="E29" s="86">
        <v>322</v>
      </c>
      <c r="F29" s="65">
        <v>1046</v>
      </c>
      <c r="G29" s="65">
        <v>1031</v>
      </c>
      <c r="H29" s="174">
        <v>697</v>
      </c>
      <c r="I29" s="21">
        <v>361</v>
      </c>
      <c r="J29" s="21">
        <v>1058</v>
      </c>
      <c r="K29" s="21">
        <v>714</v>
      </c>
      <c r="L29" s="21">
        <v>398</v>
      </c>
      <c r="M29" s="21">
        <v>1112</v>
      </c>
    </row>
    <row r="30" spans="1:16" x14ac:dyDescent="0.25">
      <c r="A30" s="65" t="s">
        <v>8</v>
      </c>
      <c r="B30" s="65">
        <f>5600+7186</f>
        <v>12786</v>
      </c>
      <c r="C30" s="65">
        <f>5990+7518</f>
        <v>13508</v>
      </c>
      <c r="D30" s="86">
        <f>1486+1962</f>
        <v>3448</v>
      </c>
      <c r="E30" s="86">
        <f>1575+2104</f>
        <v>3679</v>
      </c>
      <c r="F30" s="65">
        <f>SUM(B30,D30)</f>
        <v>16234</v>
      </c>
      <c r="G30" s="65">
        <f>SUM(C30,E30)</f>
        <v>17187</v>
      </c>
      <c r="H30" s="42">
        <v>13465</v>
      </c>
      <c r="I30">
        <v>3969</v>
      </c>
      <c r="J30">
        <v>17434</v>
      </c>
      <c r="K30">
        <v>13805</v>
      </c>
      <c r="L30">
        <v>4222</v>
      </c>
      <c r="M30">
        <v>18027</v>
      </c>
    </row>
    <row r="31" spans="1:16" x14ac:dyDescent="0.25">
      <c r="A31" s="65" t="s">
        <v>9</v>
      </c>
      <c r="B31" s="111">
        <f>476+719</f>
        <v>1195</v>
      </c>
      <c r="C31" s="65">
        <f>681+876</f>
        <v>1557</v>
      </c>
      <c r="D31" s="86">
        <f>684+1105</f>
        <v>1789</v>
      </c>
      <c r="E31" s="86">
        <f>567+965</f>
        <v>1532</v>
      </c>
      <c r="F31" s="65">
        <f>SUM(B31,D31)</f>
        <v>2984</v>
      </c>
      <c r="G31" s="65">
        <f>SUM(C31,E31)</f>
        <v>3089</v>
      </c>
      <c r="H31" s="42">
        <v>1700</v>
      </c>
      <c r="I31">
        <v>1495</v>
      </c>
      <c r="J31">
        <v>3195</v>
      </c>
      <c r="K31">
        <v>1602</v>
      </c>
      <c r="L31">
        <v>1642</v>
      </c>
      <c r="M31">
        <v>3244</v>
      </c>
    </row>
    <row r="32" spans="1:16" s="22" customFormat="1" ht="15.75" thickBot="1" x14ac:dyDescent="0.3">
      <c r="A32" s="110" t="s">
        <v>189</v>
      </c>
      <c r="B32" s="112"/>
      <c r="C32" s="2"/>
      <c r="D32" s="21"/>
      <c r="E32" s="21"/>
      <c r="F32" s="108">
        <f>SUM(F30:F31)</f>
        <v>19218</v>
      </c>
      <c r="G32" s="108">
        <f>SUM(G30:G31)</f>
        <v>20276</v>
      </c>
      <c r="H32" s="42"/>
      <c r="J32" s="22">
        <v>20629</v>
      </c>
      <c r="M32" s="22">
        <v>21271</v>
      </c>
    </row>
    <row r="34" spans="1:15" x14ac:dyDescent="0.25">
      <c r="A34" s="6" t="s">
        <v>13</v>
      </c>
      <c r="B34" s="2"/>
      <c r="C34" s="2"/>
      <c r="D34" s="2"/>
      <c r="E34" s="2"/>
      <c r="F34" s="2"/>
      <c r="G34" s="2"/>
      <c r="H34" s="21"/>
      <c r="I34" s="2"/>
      <c r="J34" s="2"/>
    </row>
    <row r="35" spans="1:15" x14ac:dyDescent="0.25">
      <c r="A35" s="376" t="s">
        <v>282</v>
      </c>
      <c r="B35" s="377"/>
      <c r="C35" s="377"/>
      <c r="D35" s="377"/>
      <c r="E35" s="377"/>
      <c r="F35" s="377"/>
      <c r="G35" s="378"/>
    </row>
    <row r="36" spans="1:15" x14ac:dyDescent="0.25">
      <c r="A36" t="s">
        <v>283</v>
      </c>
      <c r="H36" s="4"/>
      <c r="I36" s="3"/>
      <c r="J36" s="2"/>
      <c r="K36" s="12"/>
      <c r="L36" s="12"/>
      <c r="M36" s="12"/>
      <c r="N36" s="12"/>
      <c r="O36" s="12"/>
    </row>
    <row r="37" spans="1:15" s="22" customFormat="1" x14ac:dyDescent="0.25">
      <c r="A37" s="376" t="s">
        <v>284</v>
      </c>
      <c r="B37" s="377"/>
      <c r="C37" s="377"/>
      <c r="D37" s="377"/>
      <c r="E37" s="377"/>
      <c r="F37" s="377"/>
      <c r="G37" s="378"/>
      <c r="H37" s="42"/>
      <c r="I37"/>
      <c r="J37" s="2"/>
    </row>
    <row r="38" spans="1:15" s="12" customFormat="1" x14ac:dyDescent="0.25">
      <c r="A38" s="22" t="s">
        <v>281</v>
      </c>
      <c r="B38" s="22"/>
      <c r="C38" s="4"/>
      <c r="D38" s="3"/>
      <c r="E38" s="4"/>
      <c r="F38" s="4"/>
      <c r="G38" s="2"/>
      <c r="H38" s="42"/>
      <c r="I38" s="22"/>
    </row>
    <row r="39" spans="1:15" ht="15" customHeight="1" x14ac:dyDescent="0.25">
      <c r="A39" s="4" t="s">
        <v>257</v>
      </c>
      <c r="B39" s="3"/>
      <c r="C39" s="3"/>
      <c r="D39" s="5"/>
      <c r="E39" s="4"/>
      <c r="F39" s="4"/>
      <c r="G39" s="2"/>
      <c r="I39" s="12"/>
    </row>
    <row r="40" spans="1:15" s="22" customFormat="1" ht="34.5" customHeight="1" x14ac:dyDescent="0.25">
      <c r="A40" s="4"/>
      <c r="B40" s="164"/>
      <c r="C40" s="164"/>
      <c r="D40" s="164"/>
      <c r="E40" s="164"/>
      <c r="F40" s="164"/>
      <c r="G40" s="164"/>
      <c r="H40" s="42"/>
      <c r="I40"/>
    </row>
    <row r="41" spans="1:15" ht="31.5" customHeight="1" x14ac:dyDescent="0.25">
      <c r="A41" s="11" t="s">
        <v>106</v>
      </c>
      <c r="B41" s="165"/>
      <c r="C41" s="165"/>
      <c r="D41" s="165"/>
      <c r="E41" s="165"/>
      <c r="F41" s="165"/>
      <c r="G41" s="165"/>
      <c r="I41" s="22"/>
    </row>
    <row r="42" spans="1:15" ht="45" x14ac:dyDescent="0.25">
      <c r="A42" s="164" t="s">
        <v>285</v>
      </c>
      <c r="D42" s="163"/>
      <c r="E42" s="163"/>
      <c r="F42" s="163"/>
      <c r="G42" s="2"/>
    </row>
    <row r="43" spans="1:15" ht="240" x14ac:dyDescent="0.25">
      <c r="A43" s="165" t="s">
        <v>280</v>
      </c>
    </row>
    <row r="44" spans="1:15" x14ac:dyDescent="0.25">
      <c r="A44" s="163"/>
    </row>
  </sheetData>
  <mergeCells count="8">
    <mergeCell ref="A37:G37"/>
    <mergeCell ref="A3:G3"/>
    <mergeCell ref="B27:C27"/>
    <mergeCell ref="D27:E27"/>
    <mergeCell ref="F27:G27"/>
    <mergeCell ref="A25:G25"/>
    <mergeCell ref="A22:G22"/>
    <mergeCell ref="A35:G35"/>
  </mergeCells>
  <pageMargins left="0.7" right="0.7" top="0.75" bottom="0.75" header="0.3" footer="0.3"/>
  <pageSetup orientation="portrait" r:id="rId1"/>
  <ignoredErrors>
    <ignoredError sqref="K55:K7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election activeCell="M19" sqref="M19"/>
    </sheetView>
  </sheetViews>
  <sheetFormatPr defaultRowHeight="15" x14ac:dyDescent="0.25"/>
  <cols>
    <col min="1" max="1" width="17.7109375" customWidth="1"/>
    <col min="2" max="2" width="9.85546875" bestFit="1" customWidth="1"/>
    <col min="3" max="3" width="12.140625" bestFit="1" customWidth="1"/>
    <col min="4" max="4" width="7.28515625" bestFit="1" customWidth="1"/>
    <col min="5" max="5" width="7.5703125" bestFit="1" customWidth="1"/>
    <col min="6" max="6" width="7.28515625" bestFit="1" customWidth="1"/>
    <col min="7" max="7" width="10.7109375" customWidth="1"/>
    <col min="8" max="8" width="14.140625" customWidth="1"/>
    <col min="9" max="9" width="10.140625" bestFit="1" customWidth="1"/>
    <col min="10" max="10" width="10.140625" style="22" customWidth="1"/>
    <col min="11" max="11" width="10" bestFit="1" customWidth="1"/>
  </cols>
  <sheetData>
    <row r="1" spans="1:8" ht="18.75" x14ac:dyDescent="0.3">
      <c r="A1" s="7" t="s">
        <v>184</v>
      </c>
    </row>
    <row r="3" spans="1:8" ht="18.75" x14ac:dyDescent="0.3">
      <c r="A3" s="379" t="s">
        <v>48</v>
      </c>
      <c r="B3" s="379"/>
      <c r="C3" s="379"/>
      <c r="D3" s="379"/>
      <c r="E3" s="379"/>
      <c r="F3" s="379"/>
      <c r="G3" s="379"/>
      <c r="H3" s="379"/>
    </row>
    <row r="5" spans="1:8" ht="30" customHeight="1" x14ac:dyDescent="0.25">
      <c r="A5" s="65"/>
      <c r="B5" s="56" t="s">
        <v>49</v>
      </c>
      <c r="C5" s="56" t="s">
        <v>50</v>
      </c>
      <c r="D5" s="56" t="s">
        <v>51</v>
      </c>
      <c r="E5" s="56" t="s">
        <v>52</v>
      </c>
      <c r="F5" s="56" t="s">
        <v>53</v>
      </c>
      <c r="G5" s="113" t="s">
        <v>190</v>
      </c>
      <c r="H5" s="56" t="s">
        <v>9</v>
      </c>
    </row>
    <row r="6" spans="1:8" x14ac:dyDescent="0.25">
      <c r="A6" s="56">
        <v>2005</v>
      </c>
      <c r="B6" s="65">
        <v>2.73</v>
      </c>
      <c r="C6" s="65">
        <v>2.89</v>
      </c>
      <c r="D6" s="65">
        <v>2.93</v>
      </c>
      <c r="E6" s="65">
        <v>3.08</v>
      </c>
      <c r="F6" s="65">
        <v>3.12</v>
      </c>
      <c r="G6" s="65">
        <v>3.01</v>
      </c>
      <c r="H6" s="65">
        <v>3.72</v>
      </c>
    </row>
    <row r="7" spans="1:8" x14ac:dyDescent="0.25">
      <c r="A7" s="56">
        <v>2006</v>
      </c>
      <c r="B7" s="114">
        <v>2.72</v>
      </c>
      <c r="C7" s="114">
        <v>2.89</v>
      </c>
      <c r="D7" s="114">
        <v>2.97</v>
      </c>
      <c r="E7" s="114">
        <v>3.08</v>
      </c>
      <c r="F7" s="114">
        <v>3.35</v>
      </c>
      <c r="G7" s="114">
        <v>3.02</v>
      </c>
      <c r="H7" s="114">
        <v>3.71</v>
      </c>
    </row>
    <row r="8" spans="1:8" x14ac:dyDescent="0.25">
      <c r="A8" s="56">
        <v>2007</v>
      </c>
      <c r="B8" s="114">
        <v>2.74</v>
      </c>
      <c r="C8" s="114">
        <v>2.93</v>
      </c>
      <c r="D8" s="114">
        <v>2.98</v>
      </c>
      <c r="E8" s="114">
        <v>3.08</v>
      </c>
      <c r="F8" s="114">
        <v>3.5</v>
      </c>
      <c r="G8" s="114">
        <v>3.02</v>
      </c>
      <c r="H8" s="114">
        <v>3.71</v>
      </c>
    </row>
    <row r="9" spans="1:8" x14ac:dyDescent="0.25">
      <c r="A9" s="56">
        <v>2008</v>
      </c>
      <c r="B9" s="114">
        <v>2.64</v>
      </c>
      <c r="C9" s="114">
        <v>2.92</v>
      </c>
      <c r="D9" s="114">
        <v>2.98</v>
      </c>
      <c r="E9" s="114">
        <v>3.09</v>
      </c>
      <c r="F9" s="114">
        <v>3.5</v>
      </c>
      <c r="G9" s="114">
        <v>3.03</v>
      </c>
      <c r="H9" s="114">
        <v>3.71</v>
      </c>
    </row>
    <row r="10" spans="1:8" x14ac:dyDescent="0.25">
      <c r="A10" s="56">
        <v>2009</v>
      </c>
      <c r="B10" s="114">
        <v>2.87</v>
      </c>
      <c r="C10" s="114">
        <v>2.98</v>
      </c>
      <c r="D10" s="114">
        <v>3.03</v>
      </c>
      <c r="E10" s="114">
        <v>3.12</v>
      </c>
      <c r="F10" s="114">
        <v>3.43</v>
      </c>
      <c r="G10" s="114">
        <v>3.06</v>
      </c>
      <c r="H10" s="114">
        <v>3.68</v>
      </c>
    </row>
    <row r="11" spans="1:8" x14ac:dyDescent="0.25">
      <c r="A11" s="56">
        <v>2010</v>
      </c>
      <c r="B11" s="114">
        <v>2.89</v>
      </c>
      <c r="C11" s="114">
        <v>2.97</v>
      </c>
      <c r="D11" s="114">
        <v>3.03</v>
      </c>
      <c r="E11" s="114">
        <v>3.1</v>
      </c>
      <c r="F11" s="114">
        <v>3.26</v>
      </c>
      <c r="G11" s="114">
        <v>3.05</v>
      </c>
      <c r="H11" s="114">
        <v>3.66</v>
      </c>
    </row>
    <row r="12" spans="1:8" x14ac:dyDescent="0.25">
      <c r="A12" s="56">
        <v>2011</v>
      </c>
      <c r="B12" s="205">
        <v>2.88</v>
      </c>
      <c r="C12" s="205">
        <v>2.98</v>
      </c>
      <c r="D12" s="205">
        <v>3.05</v>
      </c>
      <c r="E12" s="205">
        <v>3.11</v>
      </c>
      <c r="F12" s="205">
        <v>3.1</v>
      </c>
      <c r="G12" s="205">
        <v>3.06</v>
      </c>
      <c r="H12" s="205">
        <v>3.66</v>
      </c>
    </row>
    <row r="13" spans="1:8" x14ac:dyDescent="0.25">
      <c r="A13" s="56">
        <v>2012</v>
      </c>
      <c r="B13" s="205">
        <v>2.89</v>
      </c>
      <c r="C13" s="205">
        <v>2.98</v>
      </c>
      <c r="D13" s="205">
        <v>3.04</v>
      </c>
      <c r="E13" s="205">
        <v>3.13</v>
      </c>
      <c r="F13" s="205">
        <v>3.18</v>
      </c>
      <c r="G13" s="205">
        <v>3.07</v>
      </c>
      <c r="H13" s="205">
        <v>3.67</v>
      </c>
    </row>
    <row r="14" spans="1:8" s="22" customFormat="1" x14ac:dyDescent="0.25">
      <c r="A14" s="198">
        <v>2013</v>
      </c>
      <c r="B14" s="206">
        <v>2.88</v>
      </c>
      <c r="C14" s="206">
        <v>2.99</v>
      </c>
      <c r="D14" s="206">
        <v>3.04</v>
      </c>
      <c r="E14" s="206">
        <v>3.12</v>
      </c>
      <c r="F14" s="206">
        <v>3.16</v>
      </c>
      <c r="G14" s="206">
        <v>3.07</v>
      </c>
      <c r="H14" s="207">
        <v>3.71</v>
      </c>
    </row>
    <row r="15" spans="1:8" x14ac:dyDescent="0.25">
      <c r="A15" s="198">
        <v>2014</v>
      </c>
      <c r="B15" s="206">
        <v>2.78</v>
      </c>
      <c r="C15" s="206">
        <v>2.89</v>
      </c>
      <c r="D15" s="206">
        <v>2.94</v>
      </c>
      <c r="E15" s="206">
        <v>3.14</v>
      </c>
      <c r="F15" s="206">
        <v>3.17</v>
      </c>
      <c r="G15" s="206">
        <v>3.09</v>
      </c>
      <c r="H15" s="208">
        <v>3.7</v>
      </c>
    </row>
    <row r="16" spans="1:8" ht="18" customHeight="1" x14ac:dyDescent="0.3">
      <c r="A16" s="11" t="s">
        <v>106</v>
      </c>
      <c r="B16" s="191"/>
      <c r="C16" s="162"/>
      <c r="D16" s="162"/>
      <c r="E16" s="162"/>
      <c r="F16" s="162"/>
      <c r="G16" s="162"/>
      <c r="H16" s="162"/>
    </row>
    <row r="17" spans="1:14" s="22" customFormat="1" ht="18" customHeight="1" x14ac:dyDescent="0.3">
      <c r="A17" s="11"/>
      <c r="B17" s="191"/>
      <c r="C17" s="191"/>
      <c r="D17" s="191"/>
      <c r="E17" s="191"/>
      <c r="F17" s="191"/>
      <c r="G17" s="191"/>
      <c r="H17" s="191"/>
    </row>
    <row r="18" spans="1:14" ht="18.75" x14ac:dyDescent="0.3">
      <c r="A18" s="203" t="s">
        <v>294</v>
      </c>
      <c r="B18" s="204"/>
      <c r="C18" s="204"/>
      <c r="D18" s="204"/>
      <c r="E18" s="204"/>
      <c r="F18" s="204"/>
      <c r="G18" s="204"/>
      <c r="H18" s="204"/>
    </row>
    <row r="19" spans="1:14" x14ac:dyDescent="0.25">
      <c r="A19" s="22"/>
      <c r="B19" s="22"/>
      <c r="C19" s="22"/>
      <c r="D19" s="22"/>
      <c r="E19" s="22"/>
      <c r="F19" s="22"/>
      <c r="K19" s="10"/>
      <c r="L19" s="10"/>
      <c r="M19" s="10"/>
      <c r="N19" s="10"/>
    </row>
    <row r="20" spans="1:14" ht="18.75" x14ac:dyDescent="0.3">
      <c r="A20" s="191" t="s">
        <v>54</v>
      </c>
      <c r="B20" s="22"/>
      <c r="C20" s="11" t="s">
        <v>258</v>
      </c>
      <c r="D20" s="22"/>
      <c r="E20" s="22"/>
      <c r="F20" s="22"/>
      <c r="G20" s="22"/>
      <c r="H20" s="10"/>
      <c r="K20" s="10"/>
      <c r="L20" s="10"/>
      <c r="M20" s="10"/>
      <c r="N20" s="10"/>
    </row>
    <row r="21" spans="1:14" x14ac:dyDescent="0.25">
      <c r="B21" s="22"/>
      <c r="C21" s="22"/>
      <c r="D21" s="22"/>
      <c r="E21" s="22"/>
      <c r="F21" s="22"/>
      <c r="G21" s="22"/>
      <c r="H21" s="10"/>
      <c r="K21" s="10"/>
      <c r="L21" s="10"/>
      <c r="M21" s="10"/>
      <c r="N21" s="10"/>
    </row>
    <row r="22" spans="1:14" x14ac:dyDescent="0.25">
      <c r="A22" s="65"/>
      <c r="B22" s="65"/>
      <c r="C22" s="56">
        <v>2006</v>
      </c>
      <c r="D22" s="56">
        <v>2007</v>
      </c>
      <c r="E22" s="56">
        <v>2008</v>
      </c>
      <c r="F22" s="56">
        <v>2009</v>
      </c>
      <c r="G22" s="56">
        <v>2010</v>
      </c>
      <c r="H22" s="47">
        <v>2011</v>
      </c>
      <c r="I22" s="193">
        <v>2012</v>
      </c>
      <c r="J22" s="198">
        <v>2013</v>
      </c>
      <c r="K22" s="195">
        <v>2014</v>
      </c>
      <c r="L22" s="10"/>
      <c r="M22" s="10"/>
      <c r="N22" s="10"/>
    </row>
    <row r="23" spans="1:14" x14ac:dyDescent="0.25">
      <c r="A23" s="65" t="s">
        <v>55</v>
      </c>
      <c r="B23" s="65" t="s">
        <v>64</v>
      </c>
      <c r="C23" s="115">
        <v>0.40100000000000002</v>
      </c>
      <c r="D23" s="115">
        <v>0.41100000000000003</v>
      </c>
      <c r="E23" s="115">
        <v>0.40100000000000002</v>
      </c>
      <c r="F23" s="115">
        <v>0.41700000000000004</v>
      </c>
      <c r="G23" s="115">
        <v>0.43099999999999999</v>
      </c>
      <c r="H23" s="192">
        <v>0.43</v>
      </c>
      <c r="I23" s="194">
        <v>0.43700000000000006</v>
      </c>
      <c r="J23" s="210">
        <v>0.43</v>
      </c>
      <c r="K23" s="196">
        <v>0.43676261043032205</v>
      </c>
      <c r="L23" s="10"/>
      <c r="M23" s="10"/>
      <c r="N23" s="10"/>
    </row>
    <row r="24" spans="1:14" x14ac:dyDescent="0.25">
      <c r="A24" s="65" t="s">
        <v>56</v>
      </c>
      <c r="B24" s="65" t="s">
        <v>65</v>
      </c>
      <c r="C24" s="115">
        <v>0.26899999999999996</v>
      </c>
      <c r="D24" s="115">
        <v>0.26600000000000001</v>
      </c>
      <c r="E24" s="115">
        <v>0.27</v>
      </c>
      <c r="F24" s="115">
        <v>0.28300000000000003</v>
      </c>
      <c r="G24" s="115">
        <v>0.28399999999999997</v>
      </c>
      <c r="H24" s="192">
        <v>0.28999999999999998</v>
      </c>
      <c r="I24" s="194">
        <v>0.28000000000000003</v>
      </c>
      <c r="J24" s="210">
        <v>0.28000000000000003</v>
      </c>
      <c r="K24" s="196">
        <v>0.27618124821886575</v>
      </c>
      <c r="L24" s="10"/>
      <c r="M24" s="10"/>
      <c r="N24" s="10"/>
    </row>
    <row r="25" spans="1:14" x14ac:dyDescent="0.25">
      <c r="A25" s="65" t="s">
        <v>57</v>
      </c>
      <c r="B25" s="65" t="s">
        <v>66</v>
      </c>
      <c r="C25" s="115">
        <v>0.13900000000000001</v>
      </c>
      <c r="D25" s="115">
        <v>0.13500000000000001</v>
      </c>
      <c r="E25" s="115">
        <v>0.13900000000000001</v>
      </c>
      <c r="F25" s="115">
        <v>0.14300000000000002</v>
      </c>
      <c r="G25" s="115">
        <v>0.13699999999999998</v>
      </c>
      <c r="H25" s="192">
        <v>0.14000000000000001</v>
      </c>
      <c r="I25" s="194">
        <v>0.14000000000000001</v>
      </c>
      <c r="J25" s="210">
        <v>0.14000000000000001</v>
      </c>
      <c r="K25" s="196">
        <v>0.13614135081219722</v>
      </c>
      <c r="L25" s="10"/>
      <c r="M25" s="10"/>
      <c r="N25" s="10"/>
    </row>
    <row r="26" spans="1:14" x14ac:dyDescent="0.25">
      <c r="A26" s="65" t="s">
        <v>58</v>
      </c>
      <c r="B26" s="65" t="s">
        <v>67</v>
      </c>
      <c r="C26" s="115">
        <v>4.2999999999999997E-2</v>
      </c>
      <c r="D26" s="115">
        <v>4.2000000000000003E-2</v>
      </c>
      <c r="E26" s="115">
        <v>4.4000000000000004E-2</v>
      </c>
      <c r="F26" s="115">
        <v>4.4999999999999998E-2</v>
      </c>
      <c r="G26" s="115">
        <v>4.4000000000000004E-2</v>
      </c>
      <c r="H26" s="192">
        <v>0.05</v>
      </c>
      <c r="I26" s="194">
        <v>0.05</v>
      </c>
      <c r="J26" s="210">
        <v>0.05</v>
      </c>
      <c r="K26" s="196">
        <v>4.5141065830721E-2</v>
      </c>
      <c r="L26" s="10"/>
      <c r="M26" s="10"/>
      <c r="N26" s="10"/>
    </row>
    <row r="27" spans="1:14" x14ac:dyDescent="0.25">
      <c r="A27" s="65" t="s">
        <v>59</v>
      </c>
      <c r="B27" s="65" t="s">
        <v>68</v>
      </c>
      <c r="C27" s="115">
        <v>3.5000000000000003E-2</v>
      </c>
      <c r="D27" s="115">
        <v>3.3000000000000002E-2</v>
      </c>
      <c r="E27" s="115">
        <v>3.4000000000000002E-2</v>
      </c>
      <c r="F27" s="115">
        <v>3.7000000000000005E-2</v>
      </c>
      <c r="G27" s="115">
        <v>3.7000000000000005E-2</v>
      </c>
      <c r="H27" s="192">
        <v>0.04</v>
      </c>
      <c r="I27" s="194">
        <v>0.04</v>
      </c>
      <c r="J27" s="210">
        <v>0.04</v>
      </c>
      <c r="K27" s="196">
        <v>4.2884012539184953E-2</v>
      </c>
      <c r="L27" s="10"/>
      <c r="M27" s="10"/>
      <c r="N27" s="10"/>
    </row>
    <row r="28" spans="1:14" x14ac:dyDescent="0.25">
      <c r="A28" s="65" t="s">
        <v>60</v>
      </c>
      <c r="B28" s="136" t="s">
        <v>69</v>
      </c>
      <c r="C28" s="115">
        <v>3.4000000000000002E-2</v>
      </c>
      <c r="D28" s="115">
        <v>3.6000000000000004E-2</v>
      </c>
      <c r="E28" s="115">
        <v>3.6000000000000004E-2</v>
      </c>
      <c r="F28" s="115">
        <v>2.1000000000000001E-2</v>
      </c>
      <c r="G28" s="115">
        <v>1.4999999999999999E-2</v>
      </c>
      <c r="H28" s="192">
        <v>0.01</v>
      </c>
      <c r="I28" s="194">
        <v>3.0000000000000001E-3</v>
      </c>
      <c r="J28" s="210">
        <v>0.01</v>
      </c>
      <c r="K28" s="196">
        <v>9.2333998290111147E-3</v>
      </c>
      <c r="L28" s="10"/>
      <c r="M28" s="10"/>
      <c r="N28" s="10"/>
    </row>
    <row r="29" spans="1:14" x14ac:dyDescent="0.25">
      <c r="A29" s="65" t="s">
        <v>61</v>
      </c>
      <c r="B29" s="65" t="s">
        <v>70</v>
      </c>
      <c r="C29" s="115">
        <v>7.5999999999999998E-2</v>
      </c>
      <c r="D29" s="115">
        <v>7.400000000000001E-2</v>
      </c>
      <c r="E29" s="115">
        <v>7.2999999999999995E-2</v>
      </c>
      <c r="F29" s="115">
        <v>5.0999999999999997E-2</v>
      </c>
      <c r="G29" s="115">
        <v>4.9000000000000002E-2</v>
      </c>
      <c r="H29" s="192">
        <v>0.05</v>
      </c>
      <c r="I29" s="194">
        <v>0.05</v>
      </c>
      <c r="J29" s="210">
        <v>0.05</v>
      </c>
      <c r="K29" s="196">
        <v>5.0635508691935026E-2</v>
      </c>
    </row>
    <row r="30" spans="1:14" x14ac:dyDescent="0.25">
      <c r="A30" s="65" t="s">
        <v>62</v>
      </c>
      <c r="B30" s="65" t="s">
        <v>71</v>
      </c>
      <c r="C30" s="115">
        <v>1E-3</v>
      </c>
      <c r="D30" s="115">
        <v>1E-3</v>
      </c>
      <c r="E30" s="115">
        <v>1E-3</v>
      </c>
      <c r="F30" s="115">
        <v>1E-3</v>
      </c>
      <c r="G30" s="115">
        <v>1E-3</v>
      </c>
      <c r="H30" s="192">
        <v>0</v>
      </c>
      <c r="I30" s="194">
        <v>0</v>
      </c>
      <c r="J30" s="210">
        <v>5.0000000000000001E-4</v>
      </c>
      <c r="K30" s="196">
        <v>1.7782844115132516E-3</v>
      </c>
    </row>
    <row r="31" spans="1:14" x14ac:dyDescent="0.25">
      <c r="A31" s="65" t="s">
        <v>63</v>
      </c>
      <c r="B31" s="65" t="s">
        <v>72</v>
      </c>
      <c r="C31" s="115">
        <v>2E-3</v>
      </c>
      <c r="D31" s="115">
        <v>2E-3</v>
      </c>
      <c r="E31" s="115">
        <v>2E-3</v>
      </c>
      <c r="F31" s="115">
        <v>2E-3</v>
      </c>
      <c r="G31" s="115">
        <v>2E-3</v>
      </c>
      <c r="H31" s="192">
        <v>0</v>
      </c>
      <c r="I31" s="194">
        <v>0</v>
      </c>
      <c r="J31" s="210">
        <v>0</v>
      </c>
      <c r="K31" s="196">
        <v>1.2425192362496439E-3</v>
      </c>
    </row>
    <row r="32" spans="1:14" ht="15.75" thickBot="1" x14ac:dyDescent="0.3">
      <c r="C32" s="116">
        <v>1</v>
      </c>
      <c r="D32" s="116">
        <v>1</v>
      </c>
      <c r="E32" s="116">
        <v>1</v>
      </c>
      <c r="F32" s="116">
        <v>0.99999999999999989</v>
      </c>
      <c r="G32" s="116">
        <v>1.0000000000000002</v>
      </c>
      <c r="H32" s="10">
        <v>1</v>
      </c>
      <c r="I32" s="166">
        <v>1</v>
      </c>
      <c r="J32" s="210">
        <v>1</v>
      </c>
      <c r="K32" s="197">
        <v>1</v>
      </c>
    </row>
    <row r="34" spans="1:6" x14ac:dyDescent="0.25">
      <c r="A34" s="11" t="s">
        <v>106</v>
      </c>
    </row>
    <row r="35" spans="1:6" x14ac:dyDescent="0.25">
      <c r="A35" s="1" t="s">
        <v>73</v>
      </c>
    </row>
    <row r="36" spans="1:6" x14ac:dyDescent="0.25">
      <c r="A36" s="209" t="s">
        <v>295</v>
      </c>
      <c r="B36" s="209"/>
      <c r="C36" s="209"/>
      <c r="D36" s="209"/>
      <c r="E36" s="209"/>
      <c r="F36" s="209"/>
    </row>
  </sheetData>
  <mergeCells count="1">
    <mergeCell ref="A3:H3"/>
  </mergeCells>
  <hyperlinks>
    <hyperlink ref="A35"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election activeCell="H27" sqref="H27"/>
    </sheetView>
  </sheetViews>
  <sheetFormatPr defaultRowHeight="15" x14ac:dyDescent="0.25"/>
  <cols>
    <col min="1" max="1" width="36.85546875" customWidth="1"/>
    <col min="2" max="2" width="11.42578125" customWidth="1"/>
    <col min="3" max="3" width="12.5703125" customWidth="1"/>
    <col min="4" max="4" width="13.42578125" customWidth="1"/>
    <col min="5" max="5" width="12.5703125" customWidth="1"/>
    <col min="6" max="6" width="18.42578125" customWidth="1"/>
    <col min="8" max="8" width="18.42578125" customWidth="1"/>
    <col min="10" max="10" width="12.28515625" customWidth="1"/>
  </cols>
  <sheetData>
    <row r="1" spans="1:11" ht="18.75" x14ac:dyDescent="0.3">
      <c r="A1" s="7" t="s">
        <v>153</v>
      </c>
    </row>
    <row r="2" spans="1:11" s="8" customFormat="1" x14ac:dyDescent="0.25"/>
    <row r="3" spans="1:11" ht="38.25" customHeight="1" x14ac:dyDescent="0.3">
      <c r="A3" s="389" t="s">
        <v>150</v>
      </c>
      <c r="B3" s="389"/>
      <c r="C3" s="389"/>
      <c r="D3" s="389"/>
      <c r="E3" s="389"/>
    </row>
    <row r="4" spans="1:11" s="8" customFormat="1" ht="14.25" customHeight="1" x14ac:dyDescent="0.3">
      <c r="A4" s="7"/>
    </row>
    <row r="5" spans="1:11" s="8" customFormat="1" x14ac:dyDescent="0.25">
      <c r="A5" s="35"/>
      <c r="B5" s="387" t="s">
        <v>35</v>
      </c>
      <c r="C5" s="387"/>
      <c r="D5" s="387" t="s">
        <v>34</v>
      </c>
      <c r="E5" s="387"/>
      <c r="F5" s="387" t="s">
        <v>231</v>
      </c>
      <c r="G5" s="387"/>
      <c r="H5" s="387" t="s">
        <v>232</v>
      </c>
      <c r="I5" s="387"/>
      <c r="J5" s="388" t="s">
        <v>293</v>
      </c>
      <c r="K5" s="388"/>
    </row>
    <row r="6" spans="1:11" s="8" customFormat="1" x14ac:dyDescent="0.25">
      <c r="A6" s="35"/>
      <c r="B6" s="47" t="s">
        <v>10</v>
      </c>
      <c r="C6" s="47" t="s">
        <v>11</v>
      </c>
      <c r="D6" s="47" t="s">
        <v>10</v>
      </c>
      <c r="E6" s="47" t="s">
        <v>11</v>
      </c>
      <c r="F6" s="47" t="s">
        <v>10</v>
      </c>
      <c r="G6" s="47" t="s">
        <v>11</v>
      </c>
      <c r="H6" s="47" t="s">
        <v>10</v>
      </c>
      <c r="I6" s="47" t="s">
        <v>11</v>
      </c>
      <c r="J6" s="198" t="s">
        <v>10</v>
      </c>
      <c r="K6" s="198" t="s">
        <v>11</v>
      </c>
    </row>
    <row r="7" spans="1:11" s="8" customFormat="1" x14ac:dyDescent="0.25">
      <c r="A7" s="47" t="s">
        <v>33</v>
      </c>
      <c r="B7" s="35"/>
      <c r="C7" s="35"/>
      <c r="D7" s="35"/>
      <c r="E7" s="35"/>
      <c r="F7" s="35"/>
      <c r="G7" s="35"/>
      <c r="H7" s="35"/>
      <c r="I7" s="35"/>
      <c r="J7" s="199"/>
      <c r="K7" s="199"/>
    </row>
    <row r="8" spans="1:11" s="8" customFormat="1" x14ac:dyDescent="0.25">
      <c r="A8" s="71" t="s">
        <v>36</v>
      </c>
      <c r="B8" s="66">
        <v>74</v>
      </c>
      <c r="C8" s="66">
        <v>330</v>
      </c>
      <c r="D8" s="66">
        <v>78</v>
      </c>
      <c r="E8" s="66"/>
      <c r="F8" s="66">
        <v>76</v>
      </c>
      <c r="G8" s="66"/>
      <c r="H8" s="66">
        <v>75</v>
      </c>
      <c r="I8" s="66">
        <v>4</v>
      </c>
      <c r="J8" s="200">
        <v>78</v>
      </c>
      <c r="K8" s="200">
        <v>4</v>
      </c>
    </row>
    <row r="9" spans="1:11" s="8" customFormat="1" x14ac:dyDescent="0.25">
      <c r="A9" s="71" t="s">
        <v>37</v>
      </c>
      <c r="B9" s="66">
        <v>716</v>
      </c>
      <c r="C9" s="66">
        <v>496</v>
      </c>
      <c r="D9" s="66">
        <v>701</v>
      </c>
      <c r="E9" s="66">
        <v>332</v>
      </c>
      <c r="F9" s="66">
        <v>697</v>
      </c>
      <c r="G9" s="66">
        <v>361</v>
      </c>
      <c r="H9" s="66">
        <v>714</v>
      </c>
      <c r="I9" s="66">
        <v>398</v>
      </c>
      <c r="J9" s="200">
        <v>733</v>
      </c>
      <c r="K9" s="200">
        <v>395</v>
      </c>
    </row>
    <row r="10" spans="1:11" s="8" customFormat="1" x14ac:dyDescent="0.25">
      <c r="A10" s="71" t="s">
        <v>38</v>
      </c>
      <c r="B10" s="66"/>
      <c r="C10" s="66"/>
      <c r="D10" s="66"/>
      <c r="E10" s="66">
        <v>484</v>
      </c>
      <c r="F10" s="66"/>
      <c r="G10" s="66">
        <v>489</v>
      </c>
      <c r="H10" s="66"/>
      <c r="I10" s="66">
        <v>519</v>
      </c>
      <c r="J10" s="200"/>
      <c r="K10" s="200">
        <v>504</v>
      </c>
    </row>
    <row r="11" spans="1:11" s="8" customFormat="1" x14ac:dyDescent="0.25">
      <c r="A11" s="71" t="s">
        <v>39</v>
      </c>
      <c r="B11" s="66">
        <v>496</v>
      </c>
      <c r="C11" s="66">
        <v>119</v>
      </c>
      <c r="D11" s="66">
        <v>533</v>
      </c>
      <c r="E11" s="66">
        <v>24</v>
      </c>
      <c r="F11" s="66">
        <v>531</v>
      </c>
      <c r="G11" s="66">
        <v>27</v>
      </c>
      <c r="H11" s="66">
        <v>557</v>
      </c>
      <c r="I11" s="66">
        <v>26</v>
      </c>
      <c r="J11" s="200">
        <v>559</v>
      </c>
      <c r="K11" s="200">
        <v>32</v>
      </c>
    </row>
    <row r="12" spans="1:11" s="8" customFormat="1" x14ac:dyDescent="0.25">
      <c r="A12" s="67" t="s">
        <v>40</v>
      </c>
      <c r="B12" s="68">
        <f t="shared" ref="B12:C12" si="0">SUM(B8:B11)</f>
        <v>1286</v>
      </c>
      <c r="C12" s="68">
        <f t="shared" si="0"/>
        <v>945</v>
      </c>
      <c r="D12" s="68">
        <f>SUM(D8:D11)</f>
        <v>1312</v>
      </c>
      <c r="E12" s="68">
        <f>SUM(E8:E11)</f>
        <v>840</v>
      </c>
      <c r="F12" s="68">
        <v>1304</v>
      </c>
      <c r="G12" s="68">
        <v>877</v>
      </c>
      <c r="H12" s="68">
        <v>1346</v>
      </c>
      <c r="I12" s="68">
        <v>947</v>
      </c>
      <c r="J12" s="200">
        <v>1370</v>
      </c>
      <c r="K12" s="200">
        <v>935</v>
      </c>
    </row>
    <row r="13" spans="1:11" s="8" customFormat="1" x14ac:dyDescent="0.25">
      <c r="A13" s="47" t="s">
        <v>41</v>
      </c>
      <c r="B13" s="66"/>
      <c r="C13" s="66"/>
      <c r="D13" s="66"/>
      <c r="E13" s="66"/>
      <c r="F13" s="66"/>
      <c r="G13" s="66"/>
      <c r="H13" s="66"/>
      <c r="I13" s="66"/>
      <c r="J13" s="200"/>
      <c r="K13" s="200"/>
    </row>
    <row r="14" spans="1:11" s="8" customFormat="1" x14ac:dyDescent="0.25">
      <c r="A14" s="71" t="s">
        <v>42</v>
      </c>
      <c r="B14" s="66">
        <v>92</v>
      </c>
      <c r="C14" s="66">
        <v>1</v>
      </c>
      <c r="D14" s="66">
        <v>117</v>
      </c>
      <c r="E14" s="66"/>
      <c r="F14" s="66">
        <v>117</v>
      </c>
      <c r="G14" s="66"/>
      <c r="H14" s="66">
        <v>119</v>
      </c>
      <c r="I14" s="66">
        <v>146</v>
      </c>
      <c r="J14" s="200">
        <v>122</v>
      </c>
      <c r="K14" s="200">
        <v>156</v>
      </c>
    </row>
    <row r="15" spans="1:11" s="8" customFormat="1" x14ac:dyDescent="0.25">
      <c r="A15" s="71" t="s">
        <v>43</v>
      </c>
      <c r="B15" s="66">
        <v>356</v>
      </c>
      <c r="C15" s="66">
        <v>330</v>
      </c>
      <c r="D15" s="66">
        <v>338</v>
      </c>
      <c r="E15" s="66">
        <v>372</v>
      </c>
      <c r="F15" s="66">
        <v>328</v>
      </c>
      <c r="G15" s="66">
        <v>446</v>
      </c>
      <c r="H15" s="66">
        <v>330</v>
      </c>
      <c r="I15" s="66">
        <v>81</v>
      </c>
      <c r="J15" s="200">
        <v>319</v>
      </c>
      <c r="K15" s="200">
        <v>97</v>
      </c>
    </row>
    <row r="16" spans="1:11" s="8" customFormat="1" x14ac:dyDescent="0.25">
      <c r="A16" s="71" t="s">
        <v>30</v>
      </c>
      <c r="B16" s="66">
        <v>73</v>
      </c>
      <c r="C16" s="66"/>
      <c r="D16" s="66">
        <v>78</v>
      </c>
      <c r="E16" s="66"/>
      <c r="F16" s="66">
        <v>70</v>
      </c>
      <c r="G16" s="66"/>
      <c r="H16" s="66">
        <v>75</v>
      </c>
      <c r="I16" s="66">
        <v>21</v>
      </c>
      <c r="J16" s="200">
        <v>73</v>
      </c>
      <c r="K16" s="200">
        <v>22</v>
      </c>
    </row>
    <row r="17" spans="1:11" s="8" customFormat="1" x14ac:dyDescent="0.25">
      <c r="A17" s="71" t="s">
        <v>44</v>
      </c>
      <c r="B17" s="66">
        <v>188</v>
      </c>
      <c r="C17" s="66"/>
      <c r="D17" s="66">
        <v>192</v>
      </c>
      <c r="E17" s="66"/>
      <c r="F17" s="66">
        <v>195</v>
      </c>
      <c r="G17" s="66"/>
      <c r="H17" s="66">
        <v>192</v>
      </c>
      <c r="I17" s="66">
        <v>60</v>
      </c>
      <c r="J17" s="200">
        <v>199</v>
      </c>
      <c r="K17" s="200">
        <v>70</v>
      </c>
    </row>
    <row r="18" spans="1:11" s="8" customFormat="1" x14ac:dyDescent="0.25">
      <c r="A18" s="67" t="s">
        <v>45</v>
      </c>
      <c r="B18" s="68">
        <f t="shared" ref="B18:C18" si="1">SUM(B14:B17)</f>
        <v>709</v>
      </c>
      <c r="C18" s="68">
        <f t="shared" si="1"/>
        <v>331</v>
      </c>
      <c r="D18" s="68">
        <f>SUM(D14:D17)</f>
        <v>725</v>
      </c>
      <c r="E18" s="68">
        <f>SUM(E14:E17)</f>
        <v>372</v>
      </c>
      <c r="F18" s="68">
        <v>710</v>
      </c>
      <c r="G18" s="68">
        <v>446</v>
      </c>
      <c r="H18" s="68">
        <v>716</v>
      </c>
      <c r="I18" s="68">
        <v>308</v>
      </c>
      <c r="J18" s="200">
        <v>713</v>
      </c>
      <c r="K18" s="200">
        <v>345</v>
      </c>
    </row>
    <row r="19" spans="1:11" s="8" customFormat="1" x14ac:dyDescent="0.25">
      <c r="A19" s="69" t="s">
        <v>46</v>
      </c>
      <c r="B19" s="70">
        <f t="shared" ref="B19:C19" si="2">SUM(B12,B18)</f>
        <v>1995</v>
      </c>
      <c r="C19" s="70">
        <f t="shared" si="2"/>
        <v>1276</v>
      </c>
      <c r="D19" s="70">
        <f>SUM(D12,D18)</f>
        <v>2037</v>
      </c>
      <c r="E19" s="70">
        <f>SUM(E12,E18)</f>
        <v>1212</v>
      </c>
      <c r="F19" s="70">
        <v>2014</v>
      </c>
      <c r="G19" s="70">
        <v>1323</v>
      </c>
      <c r="H19" s="70">
        <v>2062</v>
      </c>
      <c r="I19" s="70">
        <v>1255</v>
      </c>
      <c r="J19" s="201">
        <v>2083</v>
      </c>
      <c r="K19" s="201">
        <v>1280</v>
      </c>
    </row>
    <row r="20" spans="1:11" s="8" customFormat="1" x14ac:dyDescent="0.25">
      <c r="A20" s="69" t="s">
        <v>47</v>
      </c>
      <c r="B20" s="70">
        <v>1995</v>
      </c>
      <c r="C20" s="70">
        <v>583</v>
      </c>
      <c r="D20" s="70">
        <v>2037</v>
      </c>
      <c r="E20" s="70">
        <v>551</v>
      </c>
      <c r="F20" s="70">
        <v>2014</v>
      </c>
      <c r="G20" s="70">
        <v>443</v>
      </c>
      <c r="H20" s="70">
        <v>2062</v>
      </c>
      <c r="I20" s="70">
        <v>418</v>
      </c>
      <c r="J20" s="201">
        <v>2083</v>
      </c>
      <c r="K20" s="202">
        <f>K19/3</f>
        <v>426.66666666666669</v>
      </c>
    </row>
    <row r="21" spans="1:11" s="8" customFormat="1" x14ac:dyDescent="0.25"/>
    <row r="22" spans="1:11" x14ac:dyDescent="0.25">
      <c r="A22" s="11" t="s">
        <v>151</v>
      </c>
      <c r="F22" s="8"/>
    </row>
    <row r="23" spans="1:11" x14ac:dyDescent="0.25">
      <c r="A23" s="369" t="s">
        <v>152</v>
      </c>
      <c r="B23" s="390"/>
      <c r="C23" s="390"/>
      <c r="D23" s="390"/>
      <c r="E23" s="390"/>
      <c r="F23" s="8"/>
    </row>
    <row r="24" spans="1:11" s="22" customFormat="1" x14ac:dyDescent="0.25">
      <c r="A24" s="72"/>
      <c r="B24" s="9"/>
      <c r="C24" s="9"/>
      <c r="D24" s="9"/>
      <c r="E24" s="9"/>
      <c r="F24"/>
    </row>
    <row r="25" spans="1:11" ht="18.75" x14ac:dyDescent="0.3">
      <c r="A25" s="379"/>
      <c r="B25" s="379"/>
      <c r="C25" s="379"/>
      <c r="D25" s="379"/>
      <c r="E25" s="379"/>
    </row>
    <row r="26" spans="1:11" s="22" customFormat="1" x14ac:dyDescent="0.25"/>
    <row r="27" spans="1:11" x14ac:dyDescent="0.25">
      <c r="A27" s="75"/>
      <c r="B27" s="75"/>
      <c r="C27" s="75"/>
    </row>
    <row r="28" spans="1:11" x14ac:dyDescent="0.25">
      <c r="A28" s="76"/>
      <c r="B28" s="74"/>
      <c r="C28" s="74"/>
      <c r="F28" s="22"/>
    </row>
    <row r="29" spans="1:11" x14ac:dyDescent="0.25">
      <c r="A29" s="80"/>
      <c r="B29" s="73"/>
      <c r="C29" s="13"/>
    </row>
    <row r="30" spans="1:11" x14ac:dyDescent="0.25">
      <c r="A30" s="80"/>
      <c r="B30" s="73"/>
      <c r="C30" s="13"/>
    </row>
    <row r="31" spans="1:11" x14ac:dyDescent="0.25">
      <c r="A31" s="76"/>
      <c r="B31" s="77"/>
      <c r="C31" s="14"/>
    </row>
    <row r="32" spans="1:11" x14ac:dyDescent="0.25">
      <c r="A32" s="80"/>
      <c r="B32" s="73"/>
      <c r="C32" s="13"/>
    </row>
    <row r="33" spans="1:3" x14ac:dyDescent="0.25">
      <c r="A33" s="80"/>
      <c r="B33" s="73"/>
      <c r="C33" s="13"/>
    </row>
    <row r="34" spans="1:3" x14ac:dyDescent="0.25">
      <c r="A34" s="80"/>
      <c r="B34" s="73"/>
      <c r="C34" s="13"/>
    </row>
    <row r="35" spans="1:3" x14ac:dyDescent="0.25">
      <c r="A35" s="80"/>
      <c r="B35" s="73"/>
      <c r="C35" s="13"/>
    </row>
    <row r="36" spans="1:3" x14ac:dyDescent="0.25">
      <c r="A36" s="80"/>
      <c r="B36" s="73"/>
      <c r="C36" s="13"/>
    </row>
    <row r="37" spans="1:3" x14ac:dyDescent="0.25">
      <c r="A37" s="80"/>
      <c r="B37" s="73"/>
      <c r="C37" s="13"/>
    </row>
    <row r="38" spans="1:3" x14ac:dyDescent="0.25">
      <c r="A38" s="80"/>
      <c r="B38" s="73"/>
      <c r="C38" s="13"/>
    </row>
    <row r="39" spans="1:3" x14ac:dyDescent="0.25">
      <c r="A39" s="80"/>
      <c r="B39" s="73"/>
      <c r="C39" s="13"/>
    </row>
    <row r="40" spans="1:3" x14ac:dyDescent="0.25">
      <c r="A40" s="80"/>
      <c r="B40" s="73"/>
      <c r="C40" s="13"/>
    </row>
    <row r="41" spans="1:3" x14ac:dyDescent="0.25">
      <c r="A41" s="76"/>
      <c r="B41" s="77"/>
      <c r="C41" s="14"/>
    </row>
    <row r="42" spans="1:3" x14ac:dyDescent="0.25">
      <c r="A42" s="80"/>
      <c r="B42" s="73"/>
      <c r="C42" s="13"/>
    </row>
    <row r="43" spans="1:3" x14ac:dyDescent="0.25">
      <c r="A43" s="80"/>
      <c r="B43" s="73"/>
      <c r="C43" s="13"/>
    </row>
    <row r="44" spans="1:3" x14ac:dyDescent="0.25">
      <c r="A44" s="80"/>
      <c r="B44" s="73"/>
      <c r="C44" s="13"/>
    </row>
    <row r="45" spans="1:3" x14ac:dyDescent="0.25">
      <c r="A45" s="80"/>
      <c r="B45" s="73"/>
      <c r="C45" s="13"/>
    </row>
    <row r="46" spans="1:3" x14ac:dyDescent="0.25">
      <c r="A46" s="80"/>
      <c r="B46" s="73"/>
      <c r="C46" s="13"/>
    </row>
    <row r="47" spans="1:3" x14ac:dyDescent="0.25">
      <c r="A47" s="75"/>
      <c r="B47" s="79"/>
      <c r="C47" s="78"/>
    </row>
    <row r="49" spans="1:5" x14ac:dyDescent="0.25">
      <c r="A49" s="386"/>
      <c r="B49" s="386"/>
      <c r="C49" s="386"/>
      <c r="D49" s="386"/>
      <c r="E49" s="386"/>
    </row>
    <row r="50" spans="1:5" ht="96" customHeight="1" x14ac:dyDescent="0.25">
      <c r="A50" s="371"/>
      <c r="B50" s="371"/>
      <c r="C50" s="371"/>
      <c r="D50" s="371"/>
      <c r="E50" s="371"/>
    </row>
  </sheetData>
  <mergeCells count="10">
    <mergeCell ref="J5:K5"/>
    <mergeCell ref="F5:G5"/>
    <mergeCell ref="H5:I5"/>
    <mergeCell ref="A3:E3"/>
    <mergeCell ref="A23:E23"/>
    <mergeCell ref="A50:E50"/>
    <mergeCell ref="A25:E25"/>
    <mergeCell ref="A49:E49"/>
    <mergeCell ref="B5:C5"/>
    <mergeCell ref="D5:E5"/>
  </mergeCells>
  <hyperlinks>
    <hyperlink ref="A23"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topLeftCell="A39" workbookViewId="0">
      <selection activeCell="A56" sqref="A56"/>
    </sheetView>
  </sheetViews>
  <sheetFormatPr defaultColWidth="9.140625" defaultRowHeight="15" x14ac:dyDescent="0.25"/>
  <cols>
    <col min="1" max="1" width="13.28515625" style="17" customWidth="1"/>
    <col min="2" max="2" width="26.85546875" style="17" customWidth="1"/>
    <col min="3" max="10" width="16.28515625" style="17" customWidth="1"/>
    <col min="11" max="11" width="21.42578125" style="17" customWidth="1"/>
    <col min="12" max="12" width="21.42578125" style="94" customWidth="1"/>
    <col min="13" max="16384" width="9.140625" style="17"/>
  </cols>
  <sheetData>
    <row r="1" spans="1:12" ht="18.75" x14ac:dyDescent="0.3">
      <c r="A1" s="7" t="s">
        <v>173</v>
      </c>
    </row>
    <row r="2" spans="1:12" x14ac:dyDescent="0.25">
      <c r="A2" s="169">
        <f>[2]Sheet1!$C$4</f>
        <v>26.20967741935484</v>
      </c>
    </row>
    <row r="3" spans="1:12" ht="18.75" x14ac:dyDescent="0.25">
      <c r="A3" s="399" t="s">
        <v>14</v>
      </c>
      <c r="B3" s="399"/>
      <c r="C3" s="399"/>
      <c r="D3" s="399"/>
      <c r="E3" s="399"/>
      <c r="F3" s="399"/>
      <c r="G3" s="399"/>
      <c r="H3" s="399"/>
      <c r="I3" s="399"/>
      <c r="J3" s="399"/>
    </row>
    <row r="4" spans="1:12" x14ac:dyDescent="0.25">
      <c r="A4" s="400" t="s">
        <v>15</v>
      </c>
      <c r="B4" s="96"/>
      <c r="C4" s="99" t="s">
        <v>16</v>
      </c>
      <c r="D4" s="99" t="s">
        <v>17</v>
      </c>
      <c r="E4" s="99" t="s">
        <v>18</v>
      </c>
      <c r="F4" s="99" t="s">
        <v>19</v>
      </c>
      <c r="G4" s="99" t="s">
        <v>20</v>
      </c>
      <c r="H4" s="99" t="s">
        <v>21</v>
      </c>
      <c r="I4" s="99" t="s">
        <v>22</v>
      </c>
      <c r="J4" s="99" t="s">
        <v>12</v>
      </c>
    </row>
    <row r="5" spans="1:12" x14ac:dyDescent="0.25">
      <c r="A5" s="400"/>
    </row>
    <row r="6" spans="1:12" s="94" customFormat="1" x14ac:dyDescent="0.25">
      <c r="A6" s="400"/>
      <c r="B6" s="218" t="s">
        <v>299</v>
      </c>
      <c r="C6" s="219">
        <v>159</v>
      </c>
      <c r="D6" s="219">
        <v>236</v>
      </c>
      <c r="E6" s="219">
        <v>659</v>
      </c>
      <c r="F6" s="219">
        <v>292</v>
      </c>
      <c r="G6" s="219">
        <v>186</v>
      </c>
      <c r="H6" s="219">
        <v>186</v>
      </c>
      <c r="I6" s="219">
        <v>52</v>
      </c>
      <c r="J6" s="219">
        <v>1868</v>
      </c>
    </row>
    <row r="7" spans="1:12" x14ac:dyDescent="0.25">
      <c r="A7" s="400"/>
      <c r="B7" s="11" t="s">
        <v>255</v>
      </c>
      <c r="C7" s="186">
        <v>454</v>
      </c>
      <c r="D7" s="186">
        <v>575</v>
      </c>
      <c r="E7" s="186">
        <v>833</v>
      </c>
      <c r="F7" s="186">
        <v>314</v>
      </c>
      <c r="G7" s="186">
        <v>222</v>
      </c>
      <c r="H7" s="186">
        <v>177</v>
      </c>
      <c r="I7" s="186">
        <v>43</v>
      </c>
      <c r="J7" s="186">
        <f>SUM(C7:I7)</f>
        <v>2618</v>
      </c>
      <c r="K7" s="22"/>
      <c r="L7" s="22"/>
    </row>
    <row r="8" spans="1:12" x14ac:dyDescent="0.25">
      <c r="B8" s="96" t="s">
        <v>181</v>
      </c>
      <c r="C8" s="89">
        <v>113</v>
      </c>
      <c r="D8" s="89">
        <v>416</v>
      </c>
      <c r="E8" s="89">
        <v>705</v>
      </c>
      <c r="F8" s="89">
        <v>360</v>
      </c>
      <c r="G8" s="89">
        <v>225</v>
      </c>
      <c r="H8" s="89">
        <v>209</v>
      </c>
      <c r="I8" s="89">
        <v>41</v>
      </c>
      <c r="J8" s="89">
        <f>SUM(C8:I8)</f>
        <v>2069</v>
      </c>
    </row>
    <row r="9" spans="1:12" x14ac:dyDescent="0.25">
      <c r="B9" s="97" t="s">
        <v>182</v>
      </c>
      <c r="C9" s="89">
        <v>518</v>
      </c>
      <c r="D9" s="89">
        <v>642</v>
      </c>
      <c r="E9" s="89">
        <v>807</v>
      </c>
      <c r="F9" s="89">
        <v>381</v>
      </c>
      <c r="G9" s="89">
        <v>266</v>
      </c>
      <c r="H9" s="89">
        <v>170</v>
      </c>
      <c r="I9" s="89">
        <v>43</v>
      </c>
      <c r="J9" s="89">
        <f>SUM(C9:I9)</f>
        <v>2827</v>
      </c>
    </row>
    <row r="10" spans="1:12" ht="15" customHeight="1" x14ac:dyDescent="0.25">
      <c r="A10" s="400" t="s">
        <v>23</v>
      </c>
      <c r="B10" s="96"/>
      <c r="C10" s="99" t="s">
        <v>16</v>
      </c>
      <c r="D10" s="99" t="s">
        <v>17</v>
      </c>
      <c r="E10" s="99" t="s">
        <v>18</v>
      </c>
      <c r="F10" s="99" t="s">
        <v>19</v>
      </c>
      <c r="G10" s="99" t="s">
        <v>20</v>
      </c>
      <c r="H10" s="99" t="s">
        <v>21</v>
      </c>
      <c r="I10" s="99" t="s">
        <v>22</v>
      </c>
      <c r="J10" s="99" t="s">
        <v>12</v>
      </c>
    </row>
    <row r="11" spans="1:12" s="94" customFormat="1" ht="15" customHeight="1" x14ac:dyDescent="0.25">
      <c r="A11" s="400"/>
      <c r="B11" s="220" t="s">
        <v>299</v>
      </c>
      <c r="C11" s="221">
        <v>170</v>
      </c>
      <c r="D11" s="221">
        <v>272</v>
      </c>
      <c r="E11" s="221">
        <v>191</v>
      </c>
      <c r="F11" s="221">
        <v>7</v>
      </c>
      <c r="G11" s="221">
        <v>1</v>
      </c>
      <c r="H11" s="221">
        <v>1</v>
      </c>
      <c r="I11" s="221"/>
      <c r="J11" s="221"/>
    </row>
    <row r="12" spans="1:12" x14ac:dyDescent="0.25">
      <c r="A12" s="400"/>
      <c r="B12" s="11" t="s">
        <v>255</v>
      </c>
      <c r="C12" s="186">
        <v>83</v>
      </c>
      <c r="D12" s="186">
        <v>113</v>
      </c>
      <c r="E12" s="186">
        <v>152</v>
      </c>
      <c r="F12" s="186">
        <v>12</v>
      </c>
      <c r="G12" s="186">
        <v>4</v>
      </c>
      <c r="H12" s="186">
        <v>3</v>
      </c>
      <c r="I12" s="186">
        <v>10</v>
      </c>
      <c r="J12" s="186">
        <v>377</v>
      </c>
    </row>
    <row r="13" spans="1:12" x14ac:dyDescent="0.25">
      <c r="A13" s="400"/>
      <c r="B13" s="96" t="s">
        <v>181</v>
      </c>
      <c r="C13" s="89">
        <v>97</v>
      </c>
      <c r="D13" s="89">
        <v>218</v>
      </c>
      <c r="E13" s="89">
        <v>245</v>
      </c>
      <c r="F13" s="89">
        <v>8</v>
      </c>
      <c r="G13" s="89">
        <v>4</v>
      </c>
      <c r="H13" s="89">
        <v>0</v>
      </c>
      <c r="I13" s="89">
        <v>1</v>
      </c>
      <c r="J13" s="89">
        <f>SUM(C13:I13)</f>
        <v>573</v>
      </c>
    </row>
    <row r="14" spans="1:12" s="94" customFormat="1" x14ac:dyDescent="0.25">
      <c r="A14" s="90"/>
      <c r="B14" s="98" t="s">
        <v>182</v>
      </c>
      <c r="C14" s="89">
        <v>110</v>
      </c>
      <c r="D14" s="89">
        <v>103</v>
      </c>
      <c r="E14" s="89">
        <v>157</v>
      </c>
      <c r="F14" s="89">
        <v>60</v>
      </c>
      <c r="G14" s="89">
        <v>1</v>
      </c>
      <c r="H14" s="89">
        <v>0</v>
      </c>
      <c r="I14" s="89">
        <v>0</v>
      </c>
      <c r="J14" s="89">
        <f>SUM(C14:I14)</f>
        <v>431</v>
      </c>
    </row>
    <row r="15" spans="1:12" s="94" customFormat="1" x14ac:dyDescent="0.25">
      <c r="A15" s="11"/>
    </row>
    <row r="16" spans="1:12" s="94" customFormat="1" ht="14.45" customHeight="1" x14ac:dyDescent="0.25">
      <c r="A16" s="1"/>
      <c r="B16" s="11" t="s">
        <v>300</v>
      </c>
      <c r="C16" s="222"/>
      <c r="D16" s="22"/>
    </row>
    <row r="17" spans="1:12" s="94" customFormat="1" x14ac:dyDescent="0.25">
      <c r="A17" s="1"/>
      <c r="B17" s="223" t="s">
        <v>301</v>
      </c>
      <c r="C17" s="11"/>
      <c r="D17" s="11"/>
    </row>
    <row r="18" spans="1:12" s="94" customFormat="1" x14ac:dyDescent="0.25">
      <c r="A18" s="17"/>
    </row>
    <row r="19" spans="1:12" ht="18" customHeight="1" x14ac:dyDescent="0.3">
      <c r="A19" s="11"/>
      <c r="E19" s="62"/>
      <c r="F19" s="62"/>
      <c r="G19" s="62"/>
      <c r="H19" s="62"/>
      <c r="I19" s="62"/>
      <c r="J19" s="62"/>
    </row>
    <row r="20" spans="1:12" x14ac:dyDescent="0.25">
      <c r="A20" s="170"/>
      <c r="B20" s="170"/>
      <c r="C20" s="170"/>
      <c r="D20" s="170"/>
    </row>
    <row r="21" spans="1:12" ht="15.75" thickBot="1" x14ac:dyDescent="0.3"/>
    <row r="22" spans="1:12" ht="29.25" customHeight="1" thickTop="1" x14ac:dyDescent="0.25">
      <c r="A22" s="391" t="s">
        <v>77</v>
      </c>
      <c r="B22" s="392"/>
      <c r="C22" s="232">
        <v>2005</v>
      </c>
      <c r="D22" s="232">
        <v>2006</v>
      </c>
      <c r="E22" s="232">
        <v>2007</v>
      </c>
      <c r="F22" s="232">
        <v>2008</v>
      </c>
      <c r="G22" s="232">
        <v>2009</v>
      </c>
      <c r="H22" s="232">
        <v>2010</v>
      </c>
      <c r="I22" s="232">
        <v>2011</v>
      </c>
      <c r="J22" s="232">
        <v>2012</v>
      </c>
      <c r="K22" s="233">
        <v>2013</v>
      </c>
      <c r="L22" s="234">
        <v>2014</v>
      </c>
    </row>
    <row r="23" spans="1:12" x14ac:dyDescent="0.25">
      <c r="A23" s="393" t="s">
        <v>267</v>
      </c>
      <c r="B23" s="395" t="s">
        <v>78</v>
      </c>
      <c r="C23" s="179" t="s">
        <v>80</v>
      </c>
      <c r="D23" s="179" t="s">
        <v>80</v>
      </c>
      <c r="E23" s="179" t="s">
        <v>80</v>
      </c>
      <c r="F23" s="179" t="s">
        <v>80</v>
      </c>
      <c r="G23" s="179" t="s">
        <v>80</v>
      </c>
      <c r="H23" s="179" t="s">
        <v>80</v>
      </c>
      <c r="I23" s="179" t="s">
        <v>80</v>
      </c>
      <c r="J23" s="179" t="s">
        <v>80</v>
      </c>
      <c r="K23" s="224" t="s">
        <v>80</v>
      </c>
      <c r="L23" s="230" t="s">
        <v>80</v>
      </c>
    </row>
    <row r="24" spans="1:12" ht="15.75" thickBot="1" x14ac:dyDescent="0.3">
      <c r="A24" s="394"/>
      <c r="B24" s="396"/>
      <c r="C24" s="179" t="s">
        <v>81</v>
      </c>
      <c r="D24" s="179" t="s">
        <v>81</v>
      </c>
      <c r="E24" s="179" t="s">
        <v>81</v>
      </c>
      <c r="F24" s="179" t="s">
        <v>81</v>
      </c>
      <c r="G24" s="179" t="s">
        <v>81</v>
      </c>
      <c r="H24" s="179" t="s">
        <v>81</v>
      </c>
      <c r="I24" s="179" t="s">
        <v>81</v>
      </c>
      <c r="J24" s="179" t="s">
        <v>81</v>
      </c>
      <c r="K24" s="224" t="s">
        <v>81</v>
      </c>
      <c r="L24" s="231" t="s">
        <v>81</v>
      </c>
    </row>
    <row r="25" spans="1:12" x14ac:dyDescent="0.25">
      <c r="A25" s="180" t="s">
        <v>89</v>
      </c>
      <c r="B25" s="181"/>
      <c r="C25" s="226">
        <v>26.20967741935484</v>
      </c>
      <c r="D25" s="226">
        <v>26.647302904564317</v>
      </c>
      <c r="E25" s="226">
        <v>26.432900432900432</v>
      </c>
      <c r="F25" s="226">
        <v>23.732954545454547</v>
      </c>
      <c r="G25" s="226">
        <v>21.828767123287673</v>
      </c>
      <c r="H25" s="226">
        <v>22.337748344370862</v>
      </c>
      <c r="I25" s="226">
        <v>22.589041095890412</v>
      </c>
      <c r="J25" s="226">
        <v>24.644927536231883</v>
      </c>
      <c r="K25" s="226">
        <v>25.607142857142858</v>
      </c>
      <c r="L25" s="228">
        <v>25.71</v>
      </c>
    </row>
    <row r="26" spans="1:12" x14ac:dyDescent="0.25">
      <c r="A26" s="182" t="s">
        <v>85</v>
      </c>
      <c r="B26" s="181"/>
      <c r="C26" s="226">
        <v>13.626928471248247</v>
      </c>
      <c r="D26" s="226">
        <v>14.469359331476323</v>
      </c>
      <c r="E26" s="226">
        <v>15.662568306010929</v>
      </c>
      <c r="F26" s="226">
        <v>15.121483375959079</v>
      </c>
      <c r="G26" s="226">
        <v>16.009489916963226</v>
      </c>
      <c r="H26" s="226">
        <v>18.069078947368421</v>
      </c>
      <c r="I26" s="226">
        <v>17.911504424778762</v>
      </c>
      <c r="J26" s="226">
        <v>17.509825327510917</v>
      </c>
      <c r="K26" s="226">
        <v>18.30842105263158</v>
      </c>
      <c r="L26" s="228">
        <v>13.33</v>
      </c>
    </row>
    <row r="27" spans="1:12" x14ac:dyDescent="0.25">
      <c r="A27" s="183"/>
      <c r="B27" s="181" t="s">
        <v>268</v>
      </c>
      <c r="C27" s="227">
        <v>0</v>
      </c>
      <c r="D27" s="227">
        <v>0</v>
      </c>
      <c r="E27" s="227">
        <v>0</v>
      </c>
      <c r="F27" s="227">
        <v>0</v>
      </c>
      <c r="G27" s="227">
        <v>0</v>
      </c>
      <c r="H27" s="227">
        <v>0</v>
      </c>
      <c r="I27" s="226">
        <v>9.25</v>
      </c>
      <c r="J27" s="226">
        <v>24.75</v>
      </c>
      <c r="K27" s="226">
        <v>11.333333333333334</v>
      </c>
      <c r="L27" s="228">
        <v>3.81</v>
      </c>
    </row>
    <row r="28" spans="1:12" x14ac:dyDescent="0.25">
      <c r="A28" s="183"/>
      <c r="B28" s="181" t="s">
        <v>269</v>
      </c>
      <c r="C28" s="226">
        <v>12.156862745098039</v>
      </c>
      <c r="D28" s="226">
        <v>12.122448979591837</v>
      </c>
      <c r="E28" s="226">
        <v>12.235294117647058</v>
      </c>
      <c r="F28" s="226">
        <v>12.568627450980392</v>
      </c>
      <c r="G28" s="226">
        <v>13.454545454545455</v>
      </c>
      <c r="H28" s="226">
        <v>16.671428571428571</v>
      </c>
      <c r="I28" s="226">
        <v>16.776119402985074</v>
      </c>
      <c r="J28" s="226">
        <v>16.897058823529413</v>
      </c>
      <c r="K28" s="226">
        <v>16.112676056338028</v>
      </c>
      <c r="L28" s="228">
        <v>8.98</v>
      </c>
    </row>
    <row r="29" spans="1:12" x14ac:dyDescent="0.25">
      <c r="A29" s="183"/>
      <c r="B29" s="181" t="s">
        <v>270</v>
      </c>
      <c r="C29" s="226">
        <v>21.83</v>
      </c>
      <c r="D29" s="226">
        <v>21.964601769911503</v>
      </c>
      <c r="E29" s="226">
        <v>23.703389830508474</v>
      </c>
      <c r="F29" s="226">
        <v>23.16030534351145</v>
      </c>
      <c r="G29" s="226">
        <v>26.184210526315791</v>
      </c>
      <c r="H29" s="226">
        <v>29.159793814432991</v>
      </c>
      <c r="I29" s="226">
        <v>30.387640449438202</v>
      </c>
      <c r="J29" s="226">
        <v>28.690217391304348</v>
      </c>
      <c r="K29" s="226">
        <v>29.233830845771145</v>
      </c>
      <c r="L29" s="228">
        <v>23.44</v>
      </c>
    </row>
    <row r="30" spans="1:12" x14ac:dyDescent="0.25">
      <c r="A30" s="183"/>
      <c r="B30" s="181" t="s">
        <v>86</v>
      </c>
      <c r="C30" s="226">
        <v>11.214285714285714</v>
      </c>
      <c r="D30" s="226">
        <v>11.7875</v>
      </c>
      <c r="E30" s="226">
        <v>12.682730923694779</v>
      </c>
      <c r="F30" s="226">
        <v>12.059288537549406</v>
      </c>
      <c r="G30" s="226">
        <v>12.751968503937007</v>
      </c>
      <c r="H30" s="226">
        <v>12.65748031496063</v>
      </c>
      <c r="I30" s="226">
        <v>12.117647058823529</v>
      </c>
      <c r="J30" s="226">
        <v>11.847328244274809</v>
      </c>
      <c r="K30" s="226">
        <v>14.107142857142858</v>
      </c>
      <c r="L30" s="228">
        <v>10.48</v>
      </c>
    </row>
    <row r="31" spans="1:12" x14ac:dyDescent="0.25">
      <c r="A31" s="183"/>
      <c r="B31" s="181" t="s">
        <v>144</v>
      </c>
      <c r="C31" s="227">
        <v>0</v>
      </c>
      <c r="D31" s="227">
        <v>0</v>
      </c>
      <c r="E31" s="227">
        <v>0</v>
      </c>
      <c r="F31" s="227">
        <v>0</v>
      </c>
      <c r="G31" s="227">
        <v>0</v>
      </c>
      <c r="H31" s="227">
        <v>0</v>
      </c>
      <c r="I31" s="227">
        <v>0</v>
      </c>
      <c r="J31" s="227">
        <v>0</v>
      </c>
      <c r="K31" s="227">
        <v>0</v>
      </c>
      <c r="L31" s="229">
        <v>0</v>
      </c>
    </row>
    <row r="32" spans="1:12" x14ac:dyDescent="0.25">
      <c r="A32" s="183"/>
      <c r="B32" s="181" t="s">
        <v>271</v>
      </c>
      <c r="C32" s="226">
        <v>13.904109589041095</v>
      </c>
      <c r="D32" s="226">
        <v>15.596412556053812</v>
      </c>
      <c r="E32" s="226">
        <v>17.383928571428573</v>
      </c>
      <c r="F32" s="226">
        <v>15.90650406504065</v>
      </c>
      <c r="G32" s="226">
        <v>15.693277310924369</v>
      </c>
      <c r="H32" s="226">
        <v>17.399159663865547</v>
      </c>
      <c r="I32" s="226">
        <v>17.257028112449799</v>
      </c>
      <c r="J32" s="226">
        <v>17.394422310756973</v>
      </c>
      <c r="K32" s="226">
        <v>17.195488721804512</v>
      </c>
      <c r="L32" s="228">
        <v>15.01</v>
      </c>
    </row>
    <row r="33" spans="1:12" x14ac:dyDescent="0.25">
      <c r="A33" s="183"/>
      <c r="B33" s="181" t="s">
        <v>272</v>
      </c>
      <c r="C33" s="226">
        <v>13.5</v>
      </c>
      <c r="D33" s="226">
        <v>11.682539682539682</v>
      </c>
      <c r="E33" s="226">
        <v>13.888888888888889</v>
      </c>
      <c r="F33" s="226">
        <v>13.333333333333334</v>
      </c>
      <c r="G33" s="226">
        <v>13.823529411764707</v>
      </c>
      <c r="H33" s="226">
        <v>15.725274725274724</v>
      </c>
      <c r="I33" s="226">
        <v>13.578947368421053</v>
      </c>
      <c r="J33" s="226">
        <v>13.977011494252874</v>
      </c>
      <c r="K33" s="226">
        <v>13.649484536082474</v>
      </c>
      <c r="L33" s="228">
        <v>11.13</v>
      </c>
    </row>
    <row r="34" spans="1:12" x14ac:dyDescent="0.25">
      <c r="A34" s="183"/>
      <c r="B34" s="181" t="s">
        <v>273</v>
      </c>
      <c r="C34" s="227">
        <v>0</v>
      </c>
      <c r="D34" s="227">
        <v>0</v>
      </c>
      <c r="E34" s="226">
        <v>5</v>
      </c>
      <c r="F34" s="226">
        <v>1.5</v>
      </c>
      <c r="G34" s="226">
        <v>6</v>
      </c>
      <c r="H34" s="226">
        <v>7.5</v>
      </c>
      <c r="I34" s="226">
        <v>10.5</v>
      </c>
      <c r="J34" s="226">
        <v>4.75</v>
      </c>
      <c r="K34" s="226">
        <v>6</v>
      </c>
      <c r="L34" s="229">
        <v>0</v>
      </c>
    </row>
    <row r="35" spans="1:12" x14ac:dyDescent="0.25">
      <c r="A35" s="184"/>
      <c r="B35" s="181" t="s">
        <v>274</v>
      </c>
      <c r="C35" s="226">
        <v>8.1714285714285708</v>
      </c>
      <c r="D35" s="226">
        <v>9</v>
      </c>
      <c r="E35" s="226">
        <v>6.7714285714285714</v>
      </c>
      <c r="F35" s="226">
        <v>9.1818181818181817</v>
      </c>
      <c r="G35" s="226">
        <v>10.152173913043478</v>
      </c>
      <c r="H35" s="226">
        <v>13.737704918032787</v>
      </c>
      <c r="I35" s="226">
        <v>17.111111111111111</v>
      </c>
      <c r="J35" s="226">
        <v>14.410714285714286</v>
      </c>
      <c r="K35" s="226">
        <v>15.320754716981131</v>
      </c>
      <c r="L35" s="228">
        <v>7.23</v>
      </c>
    </row>
    <row r="36" spans="1:12" x14ac:dyDescent="0.25">
      <c r="A36" s="182" t="s">
        <v>83</v>
      </c>
      <c r="B36" s="181"/>
      <c r="C36" s="226">
        <v>30.758644536652834</v>
      </c>
      <c r="D36" s="226">
        <v>30.244611700307903</v>
      </c>
      <c r="E36" s="226">
        <v>31.047887323943662</v>
      </c>
      <c r="F36" s="226">
        <v>31.240183940573047</v>
      </c>
      <c r="G36" s="226">
        <v>31.923694779116467</v>
      </c>
      <c r="H36" s="226">
        <v>31.861628331507848</v>
      </c>
      <c r="I36" s="226">
        <v>32.628539904376609</v>
      </c>
      <c r="J36" s="226">
        <v>31.882141573841178</v>
      </c>
      <c r="K36" s="226">
        <v>32.301399354144245</v>
      </c>
      <c r="L36" s="228">
        <v>30.93</v>
      </c>
    </row>
    <row r="37" spans="1:12" x14ac:dyDescent="0.25">
      <c r="A37" s="183"/>
      <c r="B37" s="181" t="s">
        <v>268</v>
      </c>
      <c r="C37" s="227">
        <v>0</v>
      </c>
      <c r="D37" s="227">
        <v>0</v>
      </c>
      <c r="E37" s="227">
        <v>0</v>
      </c>
      <c r="F37" s="227">
        <v>0</v>
      </c>
      <c r="G37" s="227">
        <v>0</v>
      </c>
      <c r="H37" s="227">
        <v>0</v>
      </c>
      <c r="I37" s="226">
        <v>25.791666666666668</v>
      </c>
      <c r="J37" s="226">
        <v>31.824999999999999</v>
      </c>
      <c r="K37" s="226">
        <v>32.522727272727273</v>
      </c>
      <c r="L37" s="228">
        <v>33.85</v>
      </c>
    </row>
    <row r="38" spans="1:12" x14ac:dyDescent="0.25">
      <c r="A38" s="183"/>
      <c r="B38" s="181" t="s">
        <v>269</v>
      </c>
      <c r="C38" s="226">
        <v>21.031187122736419</v>
      </c>
      <c r="D38" s="226">
        <v>20.67713444553484</v>
      </c>
      <c r="E38" s="226">
        <v>21.168870803662259</v>
      </c>
      <c r="F38" s="226">
        <v>21.53910323253389</v>
      </c>
      <c r="G38" s="226">
        <v>22.322269807280513</v>
      </c>
      <c r="H38" s="226">
        <v>23.86</v>
      </c>
      <c r="I38" s="226">
        <v>23.851605758582505</v>
      </c>
      <c r="J38" s="226">
        <v>23.83920704845815</v>
      </c>
      <c r="K38" s="226">
        <v>23.779249448123622</v>
      </c>
      <c r="L38" s="228">
        <v>21.91</v>
      </c>
    </row>
    <row r="39" spans="1:12" x14ac:dyDescent="0.25">
      <c r="A39" s="183"/>
      <c r="B39" s="181" t="s">
        <v>270</v>
      </c>
      <c r="C39" s="226">
        <v>38.54710144927536</v>
      </c>
      <c r="D39" s="226">
        <v>39.366197183098592</v>
      </c>
      <c r="E39" s="226">
        <v>39.737226277372265</v>
      </c>
      <c r="F39" s="226">
        <v>41.139705882352942</v>
      </c>
      <c r="G39" s="226">
        <v>39.964980544747078</v>
      </c>
      <c r="H39" s="226">
        <v>38.697211155378483</v>
      </c>
      <c r="I39" s="226">
        <v>40.060975609756099</v>
      </c>
      <c r="J39" s="226">
        <v>39.846153846153847</v>
      </c>
      <c r="K39" s="226">
        <v>41.03515625</v>
      </c>
      <c r="L39" s="228">
        <v>41.49</v>
      </c>
    </row>
    <row r="40" spans="1:12" x14ac:dyDescent="0.25">
      <c r="A40" s="183"/>
      <c r="B40" s="181" t="s">
        <v>86</v>
      </c>
      <c r="C40" s="226">
        <v>36.878048780487802</v>
      </c>
      <c r="D40" s="226">
        <v>32.21153846153846</v>
      </c>
      <c r="E40" s="226">
        <v>31.660714285714285</v>
      </c>
      <c r="F40" s="226">
        <v>34.4</v>
      </c>
      <c r="G40" s="226">
        <v>40.720930232558139</v>
      </c>
      <c r="H40" s="226">
        <v>16.456140350877192</v>
      </c>
      <c r="I40" s="226">
        <v>15.811320754716981</v>
      </c>
      <c r="J40" s="226">
        <v>11.7265625</v>
      </c>
      <c r="K40" s="226">
        <v>13.431034482758621</v>
      </c>
      <c r="L40" s="228">
        <v>12.26</v>
      </c>
    </row>
    <row r="41" spans="1:12" x14ac:dyDescent="0.25">
      <c r="A41" s="183"/>
      <c r="B41" s="181" t="s">
        <v>271</v>
      </c>
      <c r="C41" s="226">
        <v>38.877551020408163</v>
      </c>
      <c r="D41" s="226">
        <v>37.010869565217391</v>
      </c>
      <c r="E41" s="226">
        <v>37.760445682451255</v>
      </c>
      <c r="F41" s="226">
        <v>38.129834254143645</v>
      </c>
      <c r="G41" s="226">
        <v>38.427792915531334</v>
      </c>
      <c r="H41" s="226">
        <v>38.568965517241381</v>
      </c>
      <c r="I41" s="226">
        <v>37.967032967032964</v>
      </c>
      <c r="J41" s="226">
        <v>36.769230769230766</v>
      </c>
      <c r="K41" s="226">
        <v>38.008241758241759</v>
      </c>
      <c r="L41" s="228">
        <v>34.79</v>
      </c>
    </row>
    <row r="42" spans="1:12" x14ac:dyDescent="0.25">
      <c r="A42" s="183"/>
      <c r="B42" s="181" t="s">
        <v>272</v>
      </c>
      <c r="C42" s="226">
        <v>43.697115384615387</v>
      </c>
      <c r="D42" s="226">
        <v>43.656398104265406</v>
      </c>
      <c r="E42" s="226">
        <v>47.103092783505154</v>
      </c>
      <c r="F42" s="226">
        <v>45.726098191214469</v>
      </c>
      <c r="G42" s="226">
        <v>47.044854881266488</v>
      </c>
      <c r="H42" s="226">
        <v>46.211488250652742</v>
      </c>
      <c r="I42" s="226">
        <v>47.789893617021278</v>
      </c>
      <c r="J42" s="226">
        <v>45.57420924574209</v>
      </c>
      <c r="K42" s="226">
        <v>44.392941176470586</v>
      </c>
      <c r="L42" s="228">
        <v>43.59</v>
      </c>
    </row>
    <row r="43" spans="1:12" x14ac:dyDescent="0.25">
      <c r="A43" s="183"/>
      <c r="B43" s="181" t="s">
        <v>273</v>
      </c>
      <c r="C43" s="226">
        <v>17.333333333333332</v>
      </c>
      <c r="D43" s="226">
        <v>15.5</v>
      </c>
      <c r="E43" s="226">
        <v>16.285714285714285</v>
      </c>
      <c r="F43" s="226">
        <v>17</v>
      </c>
      <c r="G43" s="226">
        <v>20</v>
      </c>
      <c r="H43" s="226">
        <v>21.333333333333332</v>
      </c>
      <c r="I43" s="226">
        <v>16.333333333333332</v>
      </c>
      <c r="J43" s="226">
        <v>16.571428571428573</v>
      </c>
      <c r="K43" s="226">
        <v>14.222222222222221</v>
      </c>
      <c r="L43" s="228">
        <v>14.25</v>
      </c>
    </row>
    <row r="44" spans="1:12" x14ac:dyDescent="0.25">
      <c r="A44" s="184"/>
      <c r="B44" s="181" t="s">
        <v>274</v>
      </c>
      <c r="C44" s="226">
        <v>29.127272727272729</v>
      </c>
      <c r="D44" s="226">
        <v>28.94300518134715</v>
      </c>
      <c r="E44" s="226">
        <v>29.443725743855111</v>
      </c>
      <c r="F44" s="226">
        <v>29.265486725663717</v>
      </c>
      <c r="G44" s="226">
        <v>29.887267904509283</v>
      </c>
      <c r="H44" s="226">
        <v>31.109459459459458</v>
      </c>
      <c r="I44" s="226">
        <v>33.345821325648416</v>
      </c>
      <c r="J44" s="226">
        <v>32.794985250737462</v>
      </c>
      <c r="K44" s="226">
        <v>33.217391304347828</v>
      </c>
      <c r="L44" s="228">
        <v>33.54</v>
      </c>
    </row>
    <row r="45" spans="1:12" x14ac:dyDescent="0.25">
      <c r="A45" s="182" t="s">
        <v>84</v>
      </c>
      <c r="B45" s="181"/>
      <c r="C45" s="226">
        <v>22.328009349435138</v>
      </c>
      <c r="D45" s="226">
        <v>22.404173106646059</v>
      </c>
      <c r="E45" s="226">
        <v>22.68065623807707</v>
      </c>
      <c r="F45" s="226">
        <v>23.443471640654739</v>
      </c>
      <c r="G45" s="226">
        <v>24.637755102040817</v>
      </c>
      <c r="H45" s="226">
        <v>24.937599364069953</v>
      </c>
      <c r="I45" s="226">
        <v>25.12014417300761</v>
      </c>
      <c r="J45" s="226">
        <v>25.009101701622477</v>
      </c>
      <c r="K45" s="226">
        <v>24.73714953271028</v>
      </c>
      <c r="L45" s="228">
        <v>22.26</v>
      </c>
    </row>
    <row r="46" spans="1:12" x14ac:dyDescent="0.25">
      <c r="A46" s="183"/>
      <c r="B46" s="181" t="s">
        <v>268</v>
      </c>
      <c r="C46" s="227">
        <v>0</v>
      </c>
      <c r="D46" s="227">
        <v>0</v>
      </c>
      <c r="E46" s="227">
        <v>0</v>
      </c>
      <c r="F46" s="227">
        <v>0</v>
      </c>
      <c r="G46" s="227">
        <v>0</v>
      </c>
      <c r="H46" s="227">
        <v>0</v>
      </c>
      <c r="I46" s="226">
        <v>23.818181818181817</v>
      </c>
      <c r="J46" s="226">
        <v>23.977272727272727</v>
      </c>
      <c r="K46" s="226">
        <v>26.933333333333334</v>
      </c>
      <c r="L46" s="228">
        <v>21.57</v>
      </c>
    </row>
    <row r="47" spans="1:12" x14ac:dyDescent="0.25">
      <c r="A47" s="183"/>
      <c r="B47" s="181" t="s">
        <v>269</v>
      </c>
      <c r="C47" s="226">
        <v>17.277358490566037</v>
      </c>
      <c r="D47" s="226">
        <v>17.505791505791507</v>
      </c>
      <c r="E47" s="226">
        <v>16.907918968692449</v>
      </c>
      <c r="F47" s="226">
        <v>17.685981308411215</v>
      </c>
      <c r="G47" s="226">
        <v>18.263366336633663</v>
      </c>
      <c r="H47" s="226">
        <v>19.275933609958507</v>
      </c>
      <c r="I47" s="226">
        <v>18.768145161290324</v>
      </c>
      <c r="J47" s="226">
        <v>18.951020408163266</v>
      </c>
      <c r="K47" s="226">
        <v>18.703187250996017</v>
      </c>
      <c r="L47" s="228">
        <v>15.44</v>
      </c>
    </row>
    <row r="48" spans="1:12" x14ac:dyDescent="0.25">
      <c r="A48" s="183"/>
      <c r="B48" s="181" t="s">
        <v>270</v>
      </c>
      <c r="C48" s="226">
        <v>33.505010020040082</v>
      </c>
      <c r="D48" s="226">
        <v>33.869477911646584</v>
      </c>
      <c r="E48" s="226">
        <v>34.972166998011929</v>
      </c>
      <c r="F48" s="226">
        <v>35.555339805825241</v>
      </c>
      <c r="G48" s="226">
        <v>37.111984282907663</v>
      </c>
      <c r="H48" s="226">
        <v>36.787476280834916</v>
      </c>
      <c r="I48" s="226">
        <v>36.363636363636367</v>
      </c>
      <c r="J48" s="226">
        <v>35.452905811623246</v>
      </c>
      <c r="K48" s="226">
        <v>35.466942148760332</v>
      </c>
      <c r="L48" s="228">
        <v>33.82</v>
      </c>
    </row>
    <row r="49" spans="1:13" x14ac:dyDescent="0.25">
      <c r="A49" s="183"/>
      <c r="B49" s="181" t="s">
        <v>86</v>
      </c>
      <c r="C49" s="226">
        <v>18.067796610169491</v>
      </c>
      <c r="D49" s="226">
        <v>18.140845070422536</v>
      </c>
      <c r="E49" s="226">
        <v>18.694244604316548</v>
      </c>
      <c r="F49" s="226">
        <v>20.311594202898551</v>
      </c>
      <c r="G49" s="226">
        <v>22.088888888888889</v>
      </c>
      <c r="H49" s="226">
        <v>19.779661016949152</v>
      </c>
      <c r="I49" s="226">
        <v>19.856666666666666</v>
      </c>
      <c r="J49" s="226">
        <v>19.123333333333335</v>
      </c>
      <c r="K49" s="226">
        <v>19.53921568627451</v>
      </c>
      <c r="L49" s="228">
        <v>15.59</v>
      </c>
    </row>
    <row r="50" spans="1:13" x14ac:dyDescent="0.25">
      <c r="A50" s="183"/>
      <c r="B50" s="181" t="s">
        <v>271</v>
      </c>
      <c r="C50" s="226">
        <v>21.591836734693878</v>
      </c>
      <c r="D50" s="226">
        <v>21.946640316205535</v>
      </c>
      <c r="E50" s="226">
        <v>22.219560878243513</v>
      </c>
      <c r="F50" s="226">
        <v>22.992172211350294</v>
      </c>
      <c r="G50" s="226">
        <v>23.937254901960785</v>
      </c>
      <c r="H50" s="226">
        <v>24.686626746506985</v>
      </c>
      <c r="I50" s="226">
        <v>26.21676891615542</v>
      </c>
      <c r="J50" s="226">
        <v>26.571153846153845</v>
      </c>
      <c r="K50" s="226">
        <v>25.989228007181328</v>
      </c>
      <c r="L50" s="228">
        <v>25.18</v>
      </c>
    </row>
    <row r="51" spans="1:13" x14ac:dyDescent="0.25">
      <c r="A51" s="183"/>
      <c r="B51" s="181" t="s">
        <v>272</v>
      </c>
      <c r="C51" s="226">
        <v>26.018018018018019</v>
      </c>
      <c r="D51" s="226">
        <v>26.047826086956523</v>
      </c>
      <c r="E51" s="226">
        <v>26.714932126696834</v>
      </c>
      <c r="F51" s="226">
        <v>26.480519480519479</v>
      </c>
      <c r="G51" s="226">
        <v>27.842592592592592</v>
      </c>
      <c r="H51" s="226">
        <v>25.951965065502183</v>
      </c>
      <c r="I51" s="226">
        <v>27.817351598173516</v>
      </c>
      <c r="J51" s="226">
        <v>26.755364806866954</v>
      </c>
      <c r="K51" s="226">
        <v>24.662337662337663</v>
      </c>
      <c r="L51" s="228">
        <v>22.38</v>
      </c>
    </row>
    <row r="52" spans="1:13" x14ac:dyDescent="0.25">
      <c r="A52" s="183"/>
      <c r="B52" s="181" t="s">
        <v>273</v>
      </c>
      <c r="C52" s="226">
        <v>6.2222222222222223</v>
      </c>
      <c r="D52" s="226">
        <v>5.166666666666667</v>
      </c>
      <c r="E52" s="226">
        <v>6.2222222222222223</v>
      </c>
      <c r="F52" s="226">
        <v>7.625</v>
      </c>
      <c r="G52" s="226">
        <v>7.5</v>
      </c>
      <c r="H52" s="226">
        <v>8.1999999999999993</v>
      </c>
      <c r="I52" s="226">
        <v>4.416666666666667</v>
      </c>
      <c r="J52" s="226">
        <v>4.666666666666667</v>
      </c>
      <c r="K52" s="226">
        <v>7.6</v>
      </c>
      <c r="L52" s="228">
        <v>5.83</v>
      </c>
    </row>
    <row r="53" spans="1:13" ht="15.75" thickBot="1" x14ac:dyDescent="0.3">
      <c r="A53" s="184"/>
      <c r="B53" s="181" t="s">
        <v>274</v>
      </c>
      <c r="C53" s="226">
        <v>18.578544061302683</v>
      </c>
      <c r="D53" s="226">
        <v>17.890109890109891</v>
      </c>
      <c r="E53" s="226">
        <v>18.348056537102472</v>
      </c>
      <c r="F53" s="226">
        <v>18.656987295825772</v>
      </c>
      <c r="G53" s="226">
        <v>19.610902255639097</v>
      </c>
      <c r="H53" s="226">
        <v>20.708595387840671</v>
      </c>
      <c r="I53" s="226">
        <v>20.585714285714285</v>
      </c>
      <c r="J53" s="226">
        <v>21.342783505154639</v>
      </c>
      <c r="K53" s="226">
        <v>21.262086513994912</v>
      </c>
      <c r="L53" s="228">
        <v>20.21</v>
      </c>
    </row>
    <row r="54" spans="1:13" ht="16.5" thickTop="1" thickBot="1" x14ac:dyDescent="0.3">
      <c r="A54" s="397" t="s">
        <v>275</v>
      </c>
      <c r="B54" s="398"/>
      <c r="C54" s="185">
        <v>25.309345794392524</v>
      </c>
      <c r="D54" s="185">
        <v>25.223802163833074</v>
      </c>
      <c r="E54" s="185">
        <v>25.714975093399751</v>
      </c>
      <c r="F54" s="185">
        <v>25.873986275732999</v>
      </c>
      <c r="G54" s="185">
        <v>26.593212237093692</v>
      </c>
      <c r="H54" s="185">
        <v>26.885723330167774</v>
      </c>
      <c r="I54" s="185">
        <v>27.279285030322374</v>
      </c>
      <c r="J54" s="185">
        <v>26.927404148334382</v>
      </c>
      <c r="K54" s="225">
        <v>27.079441427463149</v>
      </c>
      <c r="L54" s="235">
        <v>21.04</v>
      </c>
    </row>
    <row r="55" spans="1:13" ht="15.75" thickTop="1" x14ac:dyDescent="0.25"/>
    <row r="56" spans="1:13" x14ac:dyDescent="0.25">
      <c r="A56" s="167" t="s">
        <v>151</v>
      </c>
      <c r="B56" s="11" t="s">
        <v>302</v>
      </c>
      <c r="C56" s="94"/>
      <c r="D56" s="94"/>
      <c r="E56" s="94"/>
      <c r="F56" s="94"/>
      <c r="G56" s="94"/>
    </row>
    <row r="57" spans="1:13" x14ac:dyDescent="0.25">
      <c r="B57" s="11" t="s">
        <v>303</v>
      </c>
    </row>
    <row r="58" spans="1:13" x14ac:dyDescent="0.25">
      <c r="B58" s="11" t="s">
        <v>304</v>
      </c>
    </row>
    <row r="60" spans="1:13" x14ac:dyDescent="0.25">
      <c r="E60" s="170"/>
      <c r="F60" s="170"/>
      <c r="G60" s="170"/>
    </row>
    <row r="62" spans="1:13" x14ac:dyDescent="0.25">
      <c r="M62" s="22"/>
    </row>
    <row r="63" spans="1:13" x14ac:dyDescent="0.25">
      <c r="M63" s="22"/>
    </row>
    <row r="64" spans="1:13" x14ac:dyDescent="0.25">
      <c r="M64" s="22"/>
    </row>
    <row r="65" spans="13:13" x14ac:dyDescent="0.25">
      <c r="M65" s="22"/>
    </row>
    <row r="66" spans="13:13" x14ac:dyDescent="0.25">
      <c r="M66" s="22"/>
    </row>
    <row r="67" spans="13:13" x14ac:dyDescent="0.25">
      <c r="M67" s="22"/>
    </row>
    <row r="68" spans="13:13" x14ac:dyDescent="0.25">
      <c r="M68" s="22"/>
    </row>
    <row r="69" spans="13:13" x14ac:dyDescent="0.25">
      <c r="M69" s="22"/>
    </row>
    <row r="70" spans="13:13" x14ac:dyDescent="0.25">
      <c r="M70" s="22"/>
    </row>
    <row r="71" spans="13:13" x14ac:dyDescent="0.25">
      <c r="M71" s="22"/>
    </row>
    <row r="72" spans="13:13" x14ac:dyDescent="0.25">
      <c r="M72" s="22"/>
    </row>
    <row r="73" spans="13:13" x14ac:dyDescent="0.25">
      <c r="M73" s="22"/>
    </row>
    <row r="74" spans="13:13" x14ac:dyDescent="0.25">
      <c r="M74" s="22"/>
    </row>
    <row r="75" spans="13:13" x14ac:dyDescent="0.25">
      <c r="M75" s="22"/>
    </row>
    <row r="76" spans="13:13" x14ac:dyDescent="0.25">
      <c r="M76" s="22"/>
    </row>
    <row r="77" spans="13:13" x14ac:dyDescent="0.25">
      <c r="M77" s="22"/>
    </row>
    <row r="78" spans="13:13" x14ac:dyDescent="0.25">
      <c r="M78" s="22"/>
    </row>
    <row r="79" spans="13:13" x14ac:dyDescent="0.25">
      <c r="M79" s="22"/>
    </row>
    <row r="80" spans="13:13" x14ac:dyDescent="0.25">
      <c r="M80" s="22"/>
    </row>
    <row r="81" spans="13:13" x14ac:dyDescent="0.25">
      <c r="M81" s="22"/>
    </row>
    <row r="82" spans="13:13" x14ac:dyDescent="0.25">
      <c r="M82" s="22"/>
    </row>
    <row r="83" spans="13:13" x14ac:dyDescent="0.25">
      <c r="M83" s="22"/>
    </row>
    <row r="84" spans="13:13" x14ac:dyDescent="0.25">
      <c r="M84" s="22"/>
    </row>
    <row r="85" spans="13:13" x14ac:dyDescent="0.25">
      <c r="M85" s="22"/>
    </row>
    <row r="86" spans="13:13" x14ac:dyDescent="0.25">
      <c r="M86" s="22"/>
    </row>
    <row r="87" spans="13:13" x14ac:dyDescent="0.25">
      <c r="M87" s="22"/>
    </row>
    <row r="88" spans="13:13" x14ac:dyDescent="0.25">
      <c r="M88" s="22"/>
    </row>
    <row r="89" spans="13:13" x14ac:dyDescent="0.25">
      <c r="M89" s="22"/>
    </row>
    <row r="90" spans="13:13" x14ac:dyDescent="0.25">
      <c r="M90" s="22"/>
    </row>
    <row r="91" spans="13:13" x14ac:dyDescent="0.25">
      <c r="M91" s="22"/>
    </row>
    <row r="92" spans="13:13" x14ac:dyDescent="0.25">
      <c r="M92" s="22"/>
    </row>
    <row r="93" spans="13:13" x14ac:dyDescent="0.25">
      <c r="M93" s="22"/>
    </row>
    <row r="94" spans="13:13" x14ac:dyDescent="0.25">
      <c r="M94" s="22"/>
    </row>
  </sheetData>
  <mergeCells count="7">
    <mergeCell ref="A22:B22"/>
    <mergeCell ref="A23:A24"/>
    <mergeCell ref="B23:B24"/>
    <mergeCell ref="A54:B54"/>
    <mergeCell ref="A3:J3"/>
    <mergeCell ref="A4:A7"/>
    <mergeCell ref="A10:A13"/>
  </mergeCells>
  <hyperlinks>
    <hyperlink ref="B17" r:id="rId1"/>
  </hyperlinks>
  <pageMargins left="0.7" right="0.7" top="0.75" bottom="0.75" header="0.3" footer="0.3"/>
  <pageSetup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26" workbookViewId="0">
      <selection activeCell="I44" sqref="I44"/>
    </sheetView>
  </sheetViews>
  <sheetFormatPr defaultRowHeight="15" x14ac:dyDescent="0.25"/>
  <cols>
    <col min="1" max="1" width="15.5703125" customWidth="1"/>
    <col min="2" max="2" width="27.28515625" bestFit="1" customWidth="1"/>
    <col min="6" max="6" width="8.7109375" customWidth="1"/>
  </cols>
  <sheetData>
    <row r="1" spans="1:11" ht="18.75" x14ac:dyDescent="0.3">
      <c r="A1" s="7" t="s">
        <v>179</v>
      </c>
    </row>
    <row r="2" spans="1:11" s="22" customFormat="1" ht="18.75" x14ac:dyDescent="0.3">
      <c r="A2" s="7"/>
    </row>
    <row r="3" spans="1:11" s="22" customFormat="1" ht="18.75" x14ac:dyDescent="0.3">
      <c r="A3" s="379" t="s">
        <v>180</v>
      </c>
      <c r="B3" s="379"/>
      <c r="C3" s="379"/>
      <c r="D3" s="379"/>
      <c r="E3" s="379"/>
      <c r="F3" s="379"/>
    </row>
    <row r="5" spans="1:11" s="22" customFormat="1" ht="15.75" thickBot="1" x14ac:dyDescent="0.3"/>
    <row r="6" spans="1:11" x14ac:dyDescent="0.25">
      <c r="A6" s="407" t="s">
        <v>78</v>
      </c>
      <c r="B6" s="409" t="s">
        <v>105</v>
      </c>
      <c r="C6" s="404" t="s">
        <v>77</v>
      </c>
      <c r="D6" s="405"/>
      <c r="E6" s="405"/>
      <c r="F6" s="405"/>
      <c r="G6" s="405"/>
      <c r="H6" s="405"/>
      <c r="I6" s="406"/>
    </row>
    <row r="7" spans="1:11" ht="15.75" thickBot="1" x14ac:dyDescent="0.3">
      <c r="A7" s="408"/>
      <c r="B7" s="410"/>
      <c r="C7" s="251">
        <v>2008</v>
      </c>
      <c r="D7" s="252">
        <v>2009</v>
      </c>
      <c r="E7" s="252">
        <v>2010</v>
      </c>
      <c r="F7" s="252">
        <v>2011</v>
      </c>
      <c r="G7" s="252">
        <v>2012</v>
      </c>
      <c r="H7" s="252">
        <v>2013</v>
      </c>
      <c r="I7" s="253">
        <v>2014</v>
      </c>
    </row>
    <row r="8" spans="1:11" x14ac:dyDescent="0.25">
      <c r="A8" s="254" t="s">
        <v>100</v>
      </c>
      <c r="B8" s="255"/>
      <c r="C8" s="256">
        <f>SUM(C9:C11)</f>
        <v>11</v>
      </c>
      <c r="D8" s="256">
        <f t="shared" ref="D8:F8" si="0">SUM(D9:D11)</f>
        <v>12</v>
      </c>
      <c r="E8" s="256">
        <f t="shared" si="0"/>
        <v>7</v>
      </c>
      <c r="F8" s="256">
        <f t="shared" si="0"/>
        <v>8</v>
      </c>
      <c r="G8" s="257">
        <v>3</v>
      </c>
      <c r="H8" s="258">
        <v>4</v>
      </c>
      <c r="I8" s="367">
        <v>6</v>
      </c>
    </row>
    <row r="9" spans="1:11" x14ac:dyDescent="0.25">
      <c r="A9" s="259"/>
      <c r="B9" s="91" t="s">
        <v>102</v>
      </c>
      <c r="C9" s="236">
        <v>1</v>
      </c>
      <c r="D9" s="236">
        <v>0</v>
      </c>
      <c r="E9" s="236">
        <v>0</v>
      </c>
      <c r="F9" s="236">
        <v>0</v>
      </c>
      <c r="G9" s="239">
        <v>0</v>
      </c>
      <c r="H9" s="236">
        <v>0</v>
      </c>
      <c r="I9" s="362">
        <v>0</v>
      </c>
    </row>
    <row r="10" spans="1:11" x14ac:dyDescent="0.25">
      <c r="A10" s="259"/>
      <c r="B10" s="91" t="s">
        <v>103</v>
      </c>
      <c r="C10" s="236">
        <v>1</v>
      </c>
      <c r="D10" s="236">
        <v>0</v>
      </c>
      <c r="E10" s="236">
        <v>0</v>
      </c>
      <c r="F10" s="236">
        <v>0</v>
      </c>
      <c r="G10" s="236">
        <v>0</v>
      </c>
      <c r="H10" s="236">
        <v>0</v>
      </c>
      <c r="I10" s="362">
        <v>1</v>
      </c>
    </row>
    <row r="11" spans="1:11" ht="15.75" thickBot="1" x14ac:dyDescent="0.3">
      <c r="A11" s="260"/>
      <c r="B11" s="261" t="s">
        <v>101</v>
      </c>
      <c r="C11" s="237">
        <v>9</v>
      </c>
      <c r="D11" s="237">
        <v>12</v>
      </c>
      <c r="E11" s="237">
        <v>7</v>
      </c>
      <c r="F11" s="237">
        <v>8</v>
      </c>
      <c r="G11" s="237">
        <v>0</v>
      </c>
      <c r="H11" s="237">
        <v>4</v>
      </c>
      <c r="I11" s="363">
        <v>5</v>
      </c>
    </row>
    <row r="12" spans="1:11" x14ac:dyDescent="0.25">
      <c r="A12" s="254" t="s">
        <v>90</v>
      </c>
      <c r="B12" s="255"/>
      <c r="C12" s="256">
        <f>SUM(C13:C17)</f>
        <v>78</v>
      </c>
      <c r="D12" s="256">
        <f t="shared" ref="D12:F12" si="1">SUM(D13:D17)</f>
        <v>77</v>
      </c>
      <c r="E12" s="256">
        <f t="shared" si="1"/>
        <v>76</v>
      </c>
      <c r="F12" s="256">
        <f t="shared" si="1"/>
        <v>58</v>
      </c>
      <c r="G12" s="256">
        <v>41</v>
      </c>
      <c r="H12" s="256">
        <v>98</v>
      </c>
      <c r="I12" s="367">
        <v>109</v>
      </c>
      <c r="J12" s="2"/>
      <c r="K12" s="2"/>
    </row>
    <row r="13" spans="1:11" x14ac:dyDescent="0.25">
      <c r="A13" s="259"/>
      <c r="B13" s="91" t="s">
        <v>217</v>
      </c>
      <c r="C13" s="236">
        <v>14</v>
      </c>
      <c r="D13" s="236">
        <v>7</v>
      </c>
      <c r="E13" s="236">
        <v>9</v>
      </c>
      <c r="F13" s="236">
        <v>4</v>
      </c>
      <c r="G13" s="236">
        <v>8</v>
      </c>
      <c r="H13" s="236">
        <v>17</v>
      </c>
      <c r="I13" s="362">
        <v>16</v>
      </c>
      <c r="J13" s="2"/>
      <c r="K13" s="2"/>
    </row>
    <row r="14" spans="1:11" x14ac:dyDescent="0.25">
      <c r="A14" s="259"/>
      <c r="B14" s="91" t="s">
        <v>102</v>
      </c>
      <c r="C14" s="236">
        <v>9</v>
      </c>
      <c r="D14" s="236">
        <v>17</v>
      </c>
      <c r="E14" s="236">
        <v>13</v>
      </c>
      <c r="F14" s="236">
        <v>6</v>
      </c>
      <c r="G14" s="236">
        <v>3</v>
      </c>
      <c r="H14" s="236">
        <v>11</v>
      </c>
      <c r="I14" s="362">
        <v>8</v>
      </c>
      <c r="J14" s="2"/>
      <c r="K14" s="2"/>
    </row>
    <row r="15" spans="1:11" x14ac:dyDescent="0.25">
      <c r="A15" s="259"/>
      <c r="B15" s="91" t="s">
        <v>103</v>
      </c>
      <c r="C15" s="236">
        <v>6</v>
      </c>
      <c r="D15" s="236">
        <v>11</v>
      </c>
      <c r="E15" s="236">
        <v>13</v>
      </c>
      <c r="F15" s="236">
        <v>10</v>
      </c>
      <c r="G15" s="236">
        <v>1</v>
      </c>
      <c r="H15" s="236">
        <v>10</v>
      </c>
      <c r="I15" s="362">
        <v>14</v>
      </c>
      <c r="J15" s="2"/>
      <c r="K15" s="2"/>
    </row>
    <row r="16" spans="1:11" x14ac:dyDescent="0.25">
      <c r="A16" s="259"/>
      <c r="B16" s="91" t="s">
        <v>101</v>
      </c>
      <c r="C16" s="236">
        <v>34</v>
      </c>
      <c r="D16" s="236">
        <v>20</v>
      </c>
      <c r="E16" s="236">
        <v>21</v>
      </c>
      <c r="F16" s="236">
        <v>21</v>
      </c>
      <c r="G16" s="236">
        <v>18</v>
      </c>
      <c r="H16" s="236">
        <v>39</v>
      </c>
      <c r="I16" s="362">
        <v>41</v>
      </c>
    </row>
    <row r="17" spans="1:9" ht="15.75" thickBot="1" x14ac:dyDescent="0.3">
      <c r="A17" s="260"/>
      <c r="B17" s="261" t="s">
        <v>104</v>
      </c>
      <c r="C17" s="237">
        <v>15</v>
      </c>
      <c r="D17" s="237">
        <v>22</v>
      </c>
      <c r="E17" s="237">
        <v>20</v>
      </c>
      <c r="F17" s="237">
        <v>17</v>
      </c>
      <c r="G17" s="237">
        <v>11</v>
      </c>
      <c r="H17" s="237">
        <v>21</v>
      </c>
      <c r="I17" s="363">
        <v>30</v>
      </c>
    </row>
    <row r="18" spans="1:9" x14ac:dyDescent="0.25">
      <c r="A18" s="254" t="s">
        <v>91</v>
      </c>
      <c r="B18" s="255"/>
      <c r="C18" s="256">
        <f>SUM(C19:C21)</f>
        <v>47</v>
      </c>
      <c r="D18" s="256">
        <f t="shared" ref="D18:F18" si="2">SUM(D19:D21)</f>
        <v>47</v>
      </c>
      <c r="E18" s="256">
        <f t="shared" si="2"/>
        <v>57</v>
      </c>
      <c r="F18" s="256">
        <f t="shared" si="2"/>
        <v>57</v>
      </c>
      <c r="G18" s="256">
        <v>43</v>
      </c>
      <c r="H18" s="256">
        <v>33</v>
      </c>
      <c r="I18" s="367">
        <v>49</v>
      </c>
    </row>
    <row r="19" spans="1:9" x14ac:dyDescent="0.25">
      <c r="A19" s="259"/>
      <c r="B19" s="91" t="s">
        <v>102</v>
      </c>
      <c r="C19" s="236">
        <v>2</v>
      </c>
      <c r="D19" s="236">
        <v>1</v>
      </c>
      <c r="E19" s="236">
        <v>1</v>
      </c>
      <c r="F19" s="236">
        <v>12</v>
      </c>
      <c r="G19" s="236">
        <v>1</v>
      </c>
      <c r="H19" s="236">
        <v>2</v>
      </c>
      <c r="I19" s="362">
        <v>3</v>
      </c>
    </row>
    <row r="20" spans="1:9" x14ac:dyDescent="0.25">
      <c r="A20" s="259"/>
      <c r="B20" s="91" t="s">
        <v>103</v>
      </c>
      <c r="C20" s="236">
        <v>1</v>
      </c>
      <c r="D20" s="236">
        <v>4</v>
      </c>
      <c r="E20" s="236">
        <v>4</v>
      </c>
      <c r="F20" s="236">
        <v>4</v>
      </c>
      <c r="G20" s="236">
        <v>2</v>
      </c>
      <c r="H20" s="236">
        <v>0</v>
      </c>
      <c r="I20" s="362">
        <v>5</v>
      </c>
    </row>
    <row r="21" spans="1:9" ht="15.75" thickBot="1" x14ac:dyDescent="0.3">
      <c r="A21" s="260"/>
      <c r="B21" s="261" t="s">
        <v>101</v>
      </c>
      <c r="C21" s="237">
        <v>44</v>
      </c>
      <c r="D21" s="237">
        <v>42</v>
      </c>
      <c r="E21" s="237">
        <v>52</v>
      </c>
      <c r="F21" s="237">
        <v>41</v>
      </c>
      <c r="G21" s="237">
        <v>40</v>
      </c>
      <c r="H21" s="237">
        <v>31</v>
      </c>
      <c r="I21" s="363">
        <v>41</v>
      </c>
    </row>
    <row r="22" spans="1:9" x14ac:dyDescent="0.25">
      <c r="A22" s="254" t="s">
        <v>92</v>
      </c>
      <c r="B22" s="255"/>
      <c r="C22" s="256">
        <f>SUM(C23:C25)</f>
        <v>31</v>
      </c>
      <c r="D22" s="256">
        <f t="shared" ref="D22:F22" si="3">SUM(D23:D25)</f>
        <v>18</v>
      </c>
      <c r="E22" s="256">
        <f t="shared" si="3"/>
        <v>19</v>
      </c>
      <c r="F22" s="256">
        <f t="shared" si="3"/>
        <v>22</v>
      </c>
      <c r="G22" s="256">
        <v>11</v>
      </c>
      <c r="H22" s="256">
        <v>31</v>
      </c>
      <c r="I22" s="367">
        <v>16</v>
      </c>
    </row>
    <row r="23" spans="1:9" x14ac:dyDescent="0.25">
      <c r="A23" s="259"/>
      <c r="B23" s="91" t="s">
        <v>102</v>
      </c>
      <c r="C23" s="236">
        <v>3</v>
      </c>
      <c r="D23" s="236">
        <v>5</v>
      </c>
      <c r="E23" s="236">
        <v>6</v>
      </c>
      <c r="F23" s="236">
        <v>3</v>
      </c>
      <c r="G23" s="236">
        <v>0</v>
      </c>
      <c r="H23" s="236">
        <v>4</v>
      </c>
      <c r="I23" s="362">
        <v>3</v>
      </c>
    </row>
    <row r="24" spans="1:9" x14ac:dyDescent="0.25">
      <c r="A24" s="259"/>
      <c r="B24" s="91" t="s">
        <v>103</v>
      </c>
      <c r="C24" s="236">
        <v>5</v>
      </c>
      <c r="D24" s="236">
        <v>1</v>
      </c>
      <c r="E24" s="236">
        <v>4</v>
      </c>
      <c r="F24" s="236">
        <v>4</v>
      </c>
      <c r="G24" s="236">
        <v>1</v>
      </c>
      <c r="H24" s="236">
        <v>16</v>
      </c>
      <c r="I24" s="362">
        <v>5</v>
      </c>
    </row>
    <row r="25" spans="1:9" ht="15.75" thickBot="1" x14ac:dyDescent="0.3">
      <c r="A25" s="260"/>
      <c r="B25" s="261" t="s">
        <v>101</v>
      </c>
      <c r="C25" s="237">
        <v>23</v>
      </c>
      <c r="D25" s="237">
        <v>12</v>
      </c>
      <c r="E25" s="237">
        <v>9</v>
      </c>
      <c r="F25" s="237">
        <v>15</v>
      </c>
      <c r="G25" s="237">
        <v>10</v>
      </c>
      <c r="H25" s="237">
        <v>11</v>
      </c>
      <c r="I25" s="363">
        <v>8</v>
      </c>
    </row>
    <row r="26" spans="1:9" x14ac:dyDescent="0.25">
      <c r="A26" s="254" t="s">
        <v>93</v>
      </c>
      <c r="B26" s="255"/>
      <c r="C26" s="256">
        <f>SUM(C27:C29)</f>
        <v>29</v>
      </c>
      <c r="D26" s="256">
        <f t="shared" ref="D26:F26" si="4">SUM(D27:D29)</f>
        <v>39</v>
      </c>
      <c r="E26" s="256">
        <f t="shared" si="4"/>
        <v>38</v>
      </c>
      <c r="F26" s="256">
        <f t="shared" si="4"/>
        <v>42</v>
      </c>
      <c r="G26" s="256">
        <v>22</v>
      </c>
      <c r="H26" s="256">
        <v>41</v>
      </c>
      <c r="I26" s="367">
        <v>40</v>
      </c>
    </row>
    <row r="27" spans="1:9" x14ac:dyDescent="0.25">
      <c r="A27" s="259"/>
      <c r="B27" s="91" t="s">
        <v>102</v>
      </c>
      <c r="C27" s="236">
        <v>0</v>
      </c>
      <c r="D27" s="236">
        <v>3</v>
      </c>
      <c r="E27" s="236">
        <v>1</v>
      </c>
      <c r="F27" s="236">
        <v>3</v>
      </c>
      <c r="G27" s="236">
        <v>2</v>
      </c>
      <c r="H27" s="236">
        <v>2</v>
      </c>
      <c r="I27" s="362">
        <v>1</v>
      </c>
    </row>
    <row r="28" spans="1:9" x14ac:dyDescent="0.25">
      <c r="A28" s="259"/>
      <c r="B28" s="91" t="s">
        <v>103</v>
      </c>
      <c r="C28" s="236">
        <v>3</v>
      </c>
      <c r="D28" s="236">
        <v>5</v>
      </c>
      <c r="E28" s="236">
        <v>5</v>
      </c>
      <c r="F28" s="236">
        <v>10</v>
      </c>
      <c r="G28" s="236">
        <v>2</v>
      </c>
      <c r="H28" s="236">
        <v>3</v>
      </c>
      <c r="I28" s="362">
        <v>4</v>
      </c>
    </row>
    <row r="29" spans="1:9" ht="15.75" thickBot="1" x14ac:dyDescent="0.3">
      <c r="A29" s="260"/>
      <c r="B29" s="261" t="s">
        <v>101</v>
      </c>
      <c r="C29" s="237">
        <v>26</v>
      </c>
      <c r="D29" s="237">
        <v>31</v>
      </c>
      <c r="E29" s="237">
        <v>32</v>
      </c>
      <c r="F29" s="237">
        <v>29</v>
      </c>
      <c r="G29" s="237">
        <v>18</v>
      </c>
      <c r="H29" s="237">
        <v>36</v>
      </c>
      <c r="I29" s="363">
        <v>35</v>
      </c>
    </row>
    <row r="30" spans="1:9" x14ac:dyDescent="0.25">
      <c r="A30" s="254" t="s">
        <v>94</v>
      </c>
      <c r="B30" s="255"/>
      <c r="C30" s="256">
        <f>SUM(C31:C33)</f>
        <v>63</v>
      </c>
      <c r="D30" s="256">
        <f t="shared" ref="D30:F30" si="5">SUM(D31:D33)</f>
        <v>82</v>
      </c>
      <c r="E30" s="256">
        <f t="shared" si="5"/>
        <v>71</v>
      </c>
      <c r="F30" s="256">
        <f t="shared" si="5"/>
        <v>67</v>
      </c>
      <c r="G30" s="256">
        <v>81</v>
      </c>
      <c r="H30" s="256">
        <v>64</v>
      </c>
      <c r="I30" s="367">
        <v>71</v>
      </c>
    </row>
    <row r="31" spans="1:9" x14ac:dyDescent="0.25">
      <c r="A31" s="259"/>
      <c r="B31" s="91" t="s">
        <v>102</v>
      </c>
      <c r="C31" s="236">
        <v>10</v>
      </c>
      <c r="D31" s="236">
        <v>15</v>
      </c>
      <c r="E31" s="236">
        <v>11</v>
      </c>
      <c r="F31" s="236">
        <v>13</v>
      </c>
      <c r="G31" s="236">
        <v>17</v>
      </c>
      <c r="H31" s="236">
        <v>6</v>
      </c>
      <c r="I31" s="362">
        <v>9</v>
      </c>
    </row>
    <row r="32" spans="1:9" x14ac:dyDescent="0.25">
      <c r="A32" s="259"/>
      <c r="B32" s="91" t="s">
        <v>103</v>
      </c>
      <c r="C32" s="236">
        <v>20</v>
      </c>
      <c r="D32" s="236">
        <v>31</v>
      </c>
      <c r="E32" s="236">
        <v>24</v>
      </c>
      <c r="F32" s="236">
        <v>13</v>
      </c>
      <c r="G32" s="236">
        <v>19</v>
      </c>
      <c r="H32" s="236">
        <v>34</v>
      </c>
      <c r="I32" s="362">
        <v>22</v>
      </c>
    </row>
    <row r="33" spans="1:10" ht="15.75" thickBot="1" x14ac:dyDescent="0.3">
      <c r="A33" s="260"/>
      <c r="B33" s="261" t="s">
        <v>101</v>
      </c>
      <c r="C33" s="237">
        <v>33</v>
      </c>
      <c r="D33" s="237">
        <v>36</v>
      </c>
      <c r="E33" s="237">
        <v>36</v>
      </c>
      <c r="F33" s="237">
        <v>41</v>
      </c>
      <c r="G33" s="237">
        <v>45</v>
      </c>
      <c r="H33" s="237">
        <v>24</v>
      </c>
      <c r="I33" s="363">
        <v>40</v>
      </c>
    </row>
    <row r="34" spans="1:10" x14ac:dyDescent="0.25">
      <c r="A34" s="254" t="s">
        <v>95</v>
      </c>
      <c r="B34" s="255"/>
      <c r="C34" s="256">
        <f>SUM(C35:C38)</f>
        <v>89</v>
      </c>
      <c r="D34" s="256">
        <f t="shared" ref="D34:F34" si="6">SUM(D35:D38)</f>
        <v>91</v>
      </c>
      <c r="E34" s="256">
        <f t="shared" si="6"/>
        <v>95</v>
      </c>
      <c r="F34" s="256">
        <f t="shared" si="6"/>
        <v>107</v>
      </c>
      <c r="G34" s="256">
        <v>65</v>
      </c>
      <c r="H34" s="256">
        <v>81</v>
      </c>
      <c r="I34" s="367">
        <v>95</v>
      </c>
    </row>
    <row r="35" spans="1:10" s="15" customFormat="1" x14ac:dyDescent="0.25">
      <c r="A35" s="262"/>
      <c r="B35" s="140" t="s">
        <v>102</v>
      </c>
      <c r="C35" s="236">
        <v>2</v>
      </c>
      <c r="D35" s="236">
        <v>6</v>
      </c>
      <c r="E35" s="236">
        <v>3</v>
      </c>
      <c r="F35" s="236">
        <v>1</v>
      </c>
      <c r="G35" s="236">
        <v>4</v>
      </c>
      <c r="H35" s="236">
        <v>2</v>
      </c>
      <c r="I35" s="362">
        <v>0</v>
      </c>
    </row>
    <row r="36" spans="1:10" s="22" customFormat="1" x14ac:dyDescent="0.25">
      <c r="A36" s="262"/>
      <c r="B36" s="140" t="s">
        <v>103</v>
      </c>
      <c r="C36" s="236">
        <v>12</v>
      </c>
      <c r="D36" s="236">
        <v>4</v>
      </c>
      <c r="E36" s="236">
        <v>14</v>
      </c>
      <c r="F36" s="236">
        <v>6</v>
      </c>
      <c r="G36" s="236">
        <v>5</v>
      </c>
      <c r="H36" s="236">
        <v>5</v>
      </c>
      <c r="I36" s="362">
        <v>9</v>
      </c>
    </row>
    <row r="37" spans="1:10" s="22" customFormat="1" x14ac:dyDescent="0.25">
      <c r="A37" s="262"/>
      <c r="B37" s="140" t="s">
        <v>101</v>
      </c>
      <c r="C37" s="236">
        <v>75</v>
      </c>
      <c r="D37" s="236">
        <v>81</v>
      </c>
      <c r="E37" s="236">
        <v>78</v>
      </c>
      <c r="F37" s="236">
        <v>99</v>
      </c>
      <c r="G37" s="236">
        <v>56</v>
      </c>
      <c r="H37" s="236">
        <v>73</v>
      </c>
      <c r="I37" s="362">
        <v>86</v>
      </c>
    </row>
    <row r="38" spans="1:10" s="22" customFormat="1" ht="15.75" thickBot="1" x14ac:dyDescent="0.3">
      <c r="A38" s="263"/>
      <c r="B38" s="141" t="s">
        <v>217</v>
      </c>
      <c r="C38" s="237">
        <v>0</v>
      </c>
      <c r="D38" s="237">
        <v>0</v>
      </c>
      <c r="E38" s="237">
        <v>0</v>
      </c>
      <c r="F38" s="237">
        <v>1</v>
      </c>
      <c r="G38" s="246"/>
      <c r="H38" s="246"/>
      <c r="I38" s="363"/>
    </row>
    <row r="39" spans="1:10" s="15" customFormat="1" x14ac:dyDescent="0.25">
      <c r="A39" s="137" t="s">
        <v>87</v>
      </c>
      <c r="C39" s="249">
        <v>1</v>
      </c>
      <c r="D39" s="249">
        <v>0</v>
      </c>
      <c r="E39" s="249">
        <v>1</v>
      </c>
      <c r="F39" s="249">
        <v>3</v>
      </c>
      <c r="G39" s="250">
        <v>2</v>
      </c>
      <c r="H39" s="250">
        <v>7</v>
      </c>
      <c r="I39" s="364"/>
      <c r="J39" s="264" t="s">
        <v>305</v>
      </c>
    </row>
    <row r="40" spans="1:10" s="15" customFormat="1" x14ac:dyDescent="0.25">
      <c r="A40" s="137"/>
      <c r="B40" s="247" t="s">
        <v>102</v>
      </c>
      <c r="C40" s="248">
        <v>1</v>
      </c>
      <c r="D40" s="248">
        <v>0</v>
      </c>
      <c r="E40" s="248">
        <v>0</v>
      </c>
      <c r="F40" s="248">
        <v>1</v>
      </c>
      <c r="G40" s="236">
        <v>1</v>
      </c>
      <c r="H40" s="236">
        <v>2</v>
      </c>
      <c r="I40" s="365"/>
    </row>
    <row r="41" spans="1:10" s="22" customFormat="1" x14ac:dyDescent="0.25">
      <c r="A41" s="137"/>
      <c r="B41" s="247" t="s">
        <v>103</v>
      </c>
      <c r="C41" s="248">
        <v>0</v>
      </c>
      <c r="D41" s="248">
        <v>0</v>
      </c>
      <c r="E41" s="248">
        <v>0</v>
      </c>
      <c r="F41" s="248">
        <v>1</v>
      </c>
      <c r="G41" s="236">
        <v>1</v>
      </c>
      <c r="H41" s="236">
        <v>2</v>
      </c>
      <c r="I41" s="365"/>
    </row>
    <row r="42" spans="1:10" s="22" customFormat="1" x14ac:dyDescent="0.25">
      <c r="A42" s="138"/>
      <c r="B42" s="247" t="s">
        <v>101</v>
      </c>
      <c r="C42" s="248">
        <v>0</v>
      </c>
      <c r="D42" s="248">
        <v>0</v>
      </c>
      <c r="E42" s="248">
        <v>1</v>
      </c>
      <c r="F42" s="248">
        <v>1</v>
      </c>
      <c r="G42" s="236">
        <v>0</v>
      </c>
      <c r="H42" s="236">
        <v>3</v>
      </c>
      <c r="I42" s="365"/>
    </row>
    <row r="43" spans="1:10" ht="15.75" thickBot="1" x14ac:dyDescent="0.3">
      <c r="A43" s="139"/>
      <c r="B43" s="240"/>
      <c r="C43" s="241"/>
      <c r="D43" s="241"/>
      <c r="E43" s="241"/>
      <c r="F43" s="241"/>
      <c r="G43" s="242"/>
      <c r="H43" s="242"/>
      <c r="I43" s="366"/>
    </row>
    <row r="44" spans="1:10" ht="15.75" thickBot="1" x14ac:dyDescent="0.3">
      <c r="B44" s="243" t="s">
        <v>259</v>
      </c>
      <c r="C44" s="244">
        <v>386</v>
      </c>
      <c r="D44" s="244">
        <v>394</v>
      </c>
      <c r="E44" s="244">
        <v>387</v>
      </c>
      <c r="F44" s="244">
        <v>388</v>
      </c>
      <c r="G44" s="245">
        <v>268</v>
      </c>
      <c r="H44" s="245">
        <v>352</v>
      </c>
      <c r="I44" s="368">
        <f>SUM(I8:I42)/2</f>
        <v>386</v>
      </c>
    </row>
    <row r="45" spans="1:10" x14ac:dyDescent="0.25">
      <c r="A45" s="11" t="s">
        <v>227</v>
      </c>
    </row>
    <row r="46" spans="1:10" s="22" customFormat="1" x14ac:dyDescent="0.25">
      <c r="A46" s="11"/>
      <c r="G46"/>
    </row>
    <row r="47" spans="1:10" x14ac:dyDescent="0.25">
      <c r="A47" s="142" t="s">
        <v>220</v>
      </c>
      <c r="B47" s="401" t="s">
        <v>218</v>
      </c>
      <c r="C47" s="401"/>
      <c r="D47" s="401"/>
      <c r="E47" s="401"/>
      <c r="F47" s="402"/>
      <c r="G47" s="22"/>
    </row>
    <row r="48" spans="1:10" x14ac:dyDescent="0.25">
      <c r="A48" s="142" t="s">
        <v>219</v>
      </c>
      <c r="B48" s="401" t="s">
        <v>218</v>
      </c>
      <c r="C48" s="401"/>
      <c r="D48" s="401"/>
      <c r="E48" s="401"/>
      <c r="F48" s="402"/>
    </row>
    <row r="49" spans="1:6" x14ac:dyDescent="0.25">
      <c r="A49" s="142" t="s">
        <v>221</v>
      </c>
      <c r="B49" s="401" t="s">
        <v>226</v>
      </c>
      <c r="C49" s="401"/>
      <c r="D49" s="401"/>
      <c r="E49" s="401"/>
      <c r="F49" s="402"/>
    </row>
    <row r="50" spans="1:6" ht="45.75" customHeight="1" x14ac:dyDescent="0.25">
      <c r="A50" s="142" t="s">
        <v>223</v>
      </c>
      <c r="B50" s="401" t="s">
        <v>224</v>
      </c>
      <c r="C50" s="401"/>
      <c r="D50" s="401"/>
      <c r="E50" s="401"/>
      <c r="F50" s="402"/>
    </row>
    <row r="51" spans="1:6" x14ac:dyDescent="0.25">
      <c r="A51" s="142" t="s">
        <v>222</v>
      </c>
      <c r="B51" s="401" t="s">
        <v>225</v>
      </c>
      <c r="C51" s="401"/>
      <c r="D51" s="401"/>
      <c r="E51" s="401"/>
      <c r="F51" s="402"/>
    </row>
    <row r="53" spans="1:6" x14ac:dyDescent="0.25">
      <c r="A53" s="11" t="s">
        <v>151</v>
      </c>
    </row>
    <row r="54" spans="1:6" x14ac:dyDescent="0.25">
      <c r="A54" s="403"/>
      <c r="B54" s="403"/>
      <c r="C54" s="403"/>
      <c r="D54" s="403"/>
      <c r="E54" s="403"/>
      <c r="F54" s="403"/>
    </row>
    <row r="55" spans="1:6" x14ac:dyDescent="0.25">
      <c r="A55" s="94" t="s">
        <v>286</v>
      </c>
      <c r="B55" s="17"/>
      <c r="C55" s="17"/>
      <c r="D55" s="94"/>
      <c r="E55" s="94"/>
      <c r="F55" s="94"/>
    </row>
  </sheetData>
  <mergeCells count="10">
    <mergeCell ref="B50:F50"/>
    <mergeCell ref="B51:F51"/>
    <mergeCell ref="A3:F3"/>
    <mergeCell ref="A54:F54"/>
    <mergeCell ref="B47:F47"/>
    <mergeCell ref="B48:F48"/>
    <mergeCell ref="B49:F49"/>
    <mergeCell ref="C6:I6"/>
    <mergeCell ref="A6:A7"/>
    <mergeCell ref="B6:B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workbookViewId="0">
      <selection activeCell="A44" sqref="A44:X49"/>
    </sheetView>
  </sheetViews>
  <sheetFormatPr defaultRowHeight="15" x14ac:dyDescent="0.25"/>
  <cols>
    <col min="1" max="1" width="22.28515625" customWidth="1"/>
    <col min="2" max="2" width="14.140625" bestFit="1" customWidth="1"/>
    <col min="3" max="7" width="14.5703125" customWidth="1"/>
  </cols>
  <sheetData>
    <row r="1" spans="1:7" ht="18.75" x14ac:dyDescent="0.3">
      <c r="A1" s="7" t="s">
        <v>175</v>
      </c>
    </row>
    <row r="2" spans="1:7" s="17" customFormat="1" x14ac:dyDescent="0.25">
      <c r="A2" s="11"/>
    </row>
    <row r="3" spans="1:7" s="17" customFormat="1" ht="19.5" thickBot="1" x14ac:dyDescent="0.35">
      <c r="A3" s="379" t="s">
        <v>177</v>
      </c>
      <c r="B3" s="379"/>
      <c r="C3" s="379"/>
      <c r="D3" s="379"/>
    </row>
    <row r="4" spans="1:7" ht="15.75" thickBot="1" x14ac:dyDescent="0.3">
      <c r="A4" s="411" t="s">
        <v>306</v>
      </c>
      <c r="B4" s="412"/>
      <c r="C4" s="266">
        <v>2006</v>
      </c>
      <c r="D4" s="266">
        <v>2011</v>
      </c>
      <c r="E4" s="266">
        <v>2012</v>
      </c>
      <c r="F4" s="266">
        <v>2013</v>
      </c>
      <c r="G4" s="270">
        <v>2014</v>
      </c>
    </row>
    <row r="5" spans="1:7" x14ac:dyDescent="0.25">
      <c r="A5" s="413" t="s">
        <v>78</v>
      </c>
      <c r="B5" s="415" t="s">
        <v>79</v>
      </c>
      <c r="C5" s="267" t="s">
        <v>176</v>
      </c>
      <c r="D5" s="267" t="s">
        <v>176</v>
      </c>
      <c r="E5" s="267" t="s">
        <v>176</v>
      </c>
      <c r="F5" s="267" t="s">
        <v>176</v>
      </c>
      <c r="G5" s="271" t="s">
        <v>176</v>
      </c>
    </row>
    <row r="6" spans="1:7" ht="15.75" thickBot="1" x14ac:dyDescent="0.3">
      <c r="A6" s="414"/>
      <c r="B6" s="416"/>
      <c r="C6" s="268" t="s">
        <v>81</v>
      </c>
      <c r="D6" s="268" t="s">
        <v>81</v>
      </c>
      <c r="E6" s="268" t="s">
        <v>81</v>
      </c>
      <c r="F6" s="269" t="s">
        <v>81</v>
      </c>
      <c r="G6" s="272" t="s">
        <v>81</v>
      </c>
    </row>
    <row r="7" spans="1:7" x14ac:dyDescent="0.25">
      <c r="A7" s="418" t="s">
        <v>82</v>
      </c>
      <c r="B7" s="287"/>
      <c r="C7" s="288">
        <v>0</v>
      </c>
      <c r="D7" s="288">
        <v>5071</v>
      </c>
      <c r="E7" s="288">
        <v>10269</v>
      </c>
      <c r="F7" s="289">
        <v>11712</v>
      </c>
      <c r="G7" s="299">
        <v>12991</v>
      </c>
    </row>
    <row r="8" spans="1:7" x14ac:dyDescent="0.25">
      <c r="A8" s="419"/>
      <c r="B8" s="93" t="s">
        <v>83</v>
      </c>
      <c r="C8" s="274">
        <v>0</v>
      </c>
      <c r="D8" s="274">
        <v>1830</v>
      </c>
      <c r="E8" s="274">
        <v>3805</v>
      </c>
      <c r="F8" s="274">
        <v>4167</v>
      </c>
      <c r="G8" s="290">
        <v>5179</v>
      </c>
    </row>
    <row r="9" spans="1:7" x14ac:dyDescent="0.25">
      <c r="A9" s="419"/>
      <c r="B9" s="93" t="s">
        <v>84</v>
      </c>
      <c r="C9" s="274">
        <v>0</v>
      </c>
      <c r="D9" s="274">
        <v>3036</v>
      </c>
      <c r="E9" s="274">
        <v>5906</v>
      </c>
      <c r="F9" s="274">
        <v>6960</v>
      </c>
      <c r="G9" s="290">
        <v>7184</v>
      </c>
    </row>
    <row r="10" spans="1:7" ht="15.75" thickBot="1" x14ac:dyDescent="0.3">
      <c r="A10" s="420"/>
      <c r="B10" s="291" t="s">
        <v>85</v>
      </c>
      <c r="C10" s="292">
        <v>0</v>
      </c>
      <c r="D10" s="292">
        <v>205</v>
      </c>
      <c r="E10" s="292">
        <v>558</v>
      </c>
      <c r="F10" s="292">
        <v>585</v>
      </c>
      <c r="G10" s="294">
        <v>628</v>
      </c>
    </row>
    <row r="11" spans="1:7" x14ac:dyDescent="0.25">
      <c r="A11" s="418" t="s">
        <v>90</v>
      </c>
      <c r="B11" s="287"/>
      <c r="C11" s="288">
        <v>90105</v>
      </c>
      <c r="D11" s="288">
        <v>94767</v>
      </c>
      <c r="E11" s="288">
        <v>94568</v>
      </c>
      <c r="F11" s="289">
        <v>95427</v>
      </c>
      <c r="G11" s="299">
        <v>94977</v>
      </c>
    </row>
    <row r="12" spans="1:7" x14ac:dyDescent="0.25">
      <c r="A12" s="419"/>
      <c r="B12" s="93" t="s">
        <v>83</v>
      </c>
      <c r="C12" s="274">
        <v>60489</v>
      </c>
      <c r="D12" s="274">
        <v>62928</v>
      </c>
      <c r="E12" s="274">
        <v>63059</v>
      </c>
      <c r="F12" s="276">
        <v>63334</v>
      </c>
      <c r="G12" s="290">
        <v>63020</v>
      </c>
    </row>
    <row r="13" spans="1:7" x14ac:dyDescent="0.25">
      <c r="A13" s="419"/>
      <c r="B13" s="93" t="s">
        <v>84</v>
      </c>
      <c r="C13" s="274">
        <v>27490</v>
      </c>
      <c r="D13" s="274">
        <v>28199</v>
      </c>
      <c r="E13" s="274">
        <v>27748</v>
      </c>
      <c r="F13" s="276">
        <v>28129</v>
      </c>
      <c r="G13" s="290">
        <v>27944</v>
      </c>
    </row>
    <row r="14" spans="1:7" ht="15.75" thickBot="1" x14ac:dyDescent="0.3">
      <c r="A14" s="420"/>
      <c r="B14" s="291" t="s">
        <v>85</v>
      </c>
      <c r="C14" s="292">
        <v>2126</v>
      </c>
      <c r="D14" s="292">
        <v>3640</v>
      </c>
      <c r="E14" s="292">
        <v>3761</v>
      </c>
      <c r="F14" s="293">
        <v>3964</v>
      </c>
      <c r="G14" s="294">
        <v>4013</v>
      </c>
    </row>
    <row r="15" spans="1:7" x14ac:dyDescent="0.25">
      <c r="A15" s="418" t="s">
        <v>91</v>
      </c>
      <c r="B15" s="287"/>
      <c r="C15" s="288">
        <v>87800</v>
      </c>
      <c r="D15" s="288">
        <v>102843</v>
      </c>
      <c r="E15" s="288">
        <v>99138</v>
      </c>
      <c r="F15" s="289">
        <v>100350</v>
      </c>
      <c r="G15" s="299">
        <v>100030</v>
      </c>
    </row>
    <row r="16" spans="1:7" x14ac:dyDescent="0.25">
      <c r="A16" s="419"/>
      <c r="B16" s="93" t="s">
        <v>83</v>
      </c>
      <c r="C16" s="274">
        <v>30032</v>
      </c>
      <c r="D16" s="274">
        <v>27460</v>
      </c>
      <c r="E16" s="274">
        <v>28049</v>
      </c>
      <c r="F16" s="276">
        <v>30397</v>
      </c>
      <c r="G16" s="290">
        <v>29644</v>
      </c>
    </row>
    <row r="17" spans="1:7" x14ac:dyDescent="0.25">
      <c r="A17" s="419"/>
      <c r="B17" s="93" t="s">
        <v>84</v>
      </c>
      <c r="C17" s="274">
        <v>49902</v>
      </c>
      <c r="D17" s="274">
        <v>58735</v>
      </c>
      <c r="E17" s="274">
        <v>54414</v>
      </c>
      <c r="F17" s="276">
        <v>51642</v>
      </c>
      <c r="G17" s="290">
        <v>53902</v>
      </c>
    </row>
    <row r="18" spans="1:7" ht="15.75" thickBot="1" x14ac:dyDescent="0.3">
      <c r="A18" s="420"/>
      <c r="B18" s="291" t="s">
        <v>85</v>
      </c>
      <c r="C18" s="292">
        <v>7866</v>
      </c>
      <c r="D18" s="292">
        <v>16648</v>
      </c>
      <c r="E18" s="292">
        <v>16675</v>
      </c>
      <c r="F18" s="293">
        <v>18311</v>
      </c>
      <c r="G18" s="294">
        <v>16484</v>
      </c>
    </row>
    <row r="19" spans="1:7" x14ac:dyDescent="0.25">
      <c r="A19" s="418" t="s">
        <v>92</v>
      </c>
      <c r="B19" s="287"/>
      <c r="C19" s="288">
        <v>31462</v>
      </c>
      <c r="D19" s="288">
        <v>34558</v>
      </c>
      <c r="E19" s="288">
        <v>34186</v>
      </c>
      <c r="F19" s="289">
        <v>34350</v>
      </c>
      <c r="G19" s="299">
        <v>35250</v>
      </c>
    </row>
    <row r="20" spans="1:7" x14ac:dyDescent="0.25">
      <c r="A20" s="419"/>
      <c r="B20" s="93" t="s">
        <v>83</v>
      </c>
      <c r="C20" s="274">
        <v>3558</v>
      </c>
      <c r="D20" s="274">
        <v>3073</v>
      </c>
      <c r="E20" s="274">
        <v>2912</v>
      </c>
      <c r="F20" s="276">
        <v>2980</v>
      </c>
      <c r="G20" s="290">
        <v>3197</v>
      </c>
    </row>
    <row r="21" spans="1:7" x14ac:dyDescent="0.25">
      <c r="A21" s="419"/>
      <c r="B21" s="93" t="s">
        <v>84</v>
      </c>
      <c r="C21" s="274">
        <v>18200</v>
      </c>
      <c r="D21" s="274">
        <v>20449</v>
      </c>
      <c r="E21" s="274">
        <v>20319</v>
      </c>
      <c r="F21" s="276">
        <v>19834</v>
      </c>
      <c r="G21" s="290">
        <v>20289</v>
      </c>
    </row>
    <row r="22" spans="1:7" ht="15.75" thickBot="1" x14ac:dyDescent="0.3">
      <c r="A22" s="420"/>
      <c r="B22" s="291" t="s">
        <v>85</v>
      </c>
      <c r="C22" s="292">
        <v>9704</v>
      </c>
      <c r="D22" s="292">
        <v>11036</v>
      </c>
      <c r="E22" s="292">
        <v>10955</v>
      </c>
      <c r="F22" s="293">
        <v>11536</v>
      </c>
      <c r="G22" s="294">
        <v>11764</v>
      </c>
    </row>
    <row r="23" spans="1:7" ht="15.75" thickBot="1" x14ac:dyDescent="0.3">
      <c r="A23" s="298" t="s">
        <v>178</v>
      </c>
      <c r="B23" s="279" t="s">
        <v>89</v>
      </c>
      <c r="C23" s="280">
        <v>170</v>
      </c>
      <c r="D23" s="280">
        <v>0</v>
      </c>
      <c r="E23" s="280">
        <v>0</v>
      </c>
      <c r="F23" s="281">
        <v>0</v>
      </c>
      <c r="G23" s="282">
        <v>0</v>
      </c>
    </row>
    <row r="24" spans="1:7" ht="15.75" thickBot="1" x14ac:dyDescent="0.3">
      <c r="A24" s="298" t="s">
        <v>144</v>
      </c>
      <c r="B24" s="279" t="s">
        <v>85</v>
      </c>
      <c r="C24" s="280">
        <v>3</v>
      </c>
      <c r="D24" s="280">
        <v>0</v>
      </c>
      <c r="E24" s="280">
        <v>0</v>
      </c>
      <c r="F24" s="281">
        <v>0</v>
      </c>
      <c r="G24" s="282">
        <v>0</v>
      </c>
    </row>
    <row r="25" spans="1:7" x14ac:dyDescent="0.25">
      <c r="A25" s="418" t="s">
        <v>93</v>
      </c>
      <c r="B25" s="287"/>
      <c r="C25" s="288">
        <v>68463</v>
      </c>
      <c r="D25" s="288">
        <v>78038</v>
      </c>
      <c r="E25" s="288">
        <v>80.602000000000004</v>
      </c>
      <c r="F25" s="289">
        <v>84133</v>
      </c>
      <c r="G25" s="299">
        <v>86817</v>
      </c>
    </row>
    <row r="26" spans="1:7" x14ac:dyDescent="0.25">
      <c r="A26" s="419"/>
      <c r="B26" s="93" t="s">
        <v>83</v>
      </c>
      <c r="C26" s="274">
        <v>26474</v>
      </c>
      <c r="D26" s="274">
        <v>28128</v>
      </c>
      <c r="E26" s="274">
        <v>27203</v>
      </c>
      <c r="F26" s="276">
        <v>28414</v>
      </c>
      <c r="G26" s="290">
        <v>27461</v>
      </c>
    </row>
    <row r="27" spans="1:7" x14ac:dyDescent="0.25">
      <c r="A27" s="419"/>
      <c r="B27" s="93" t="s">
        <v>84</v>
      </c>
      <c r="C27" s="274">
        <v>29298</v>
      </c>
      <c r="D27" s="274">
        <v>34080</v>
      </c>
      <c r="E27" s="274">
        <v>37088</v>
      </c>
      <c r="F27" s="276">
        <v>39004</v>
      </c>
      <c r="G27" s="290">
        <v>40592</v>
      </c>
    </row>
    <row r="28" spans="1:7" ht="15.75" thickBot="1" x14ac:dyDescent="0.3">
      <c r="A28" s="420"/>
      <c r="B28" s="291" t="s">
        <v>85</v>
      </c>
      <c r="C28" s="292">
        <v>12691</v>
      </c>
      <c r="D28" s="292">
        <v>15830</v>
      </c>
      <c r="E28" s="292">
        <v>16311</v>
      </c>
      <c r="F28" s="293">
        <v>16715</v>
      </c>
      <c r="G28" s="294">
        <v>18764</v>
      </c>
    </row>
    <row r="29" spans="1:7" x14ac:dyDescent="0.25">
      <c r="A29" s="418" t="s">
        <v>94</v>
      </c>
      <c r="B29" s="287"/>
      <c r="C29" s="288">
        <v>74301</v>
      </c>
      <c r="D29" s="288">
        <v>77050</v>
      </c>
      <c r="E29" s="288">
        <v>79140</v>
      </c>
      <c r="F29" s="289">
        <v>78205</v>
      </c>
      <c r="G29" s="299">
        <v>79473</v>
      </c>
    </row>
    <row r="30" spans="1:7" x14ac:dyDescent="0.25">
      <c r="A30" s="419"/>
      <c r="B30" s="93" t="s">
        <v>83</v>
      </c>
      <c r="C30" s="274">
        <v>53573</v>
      </c>
      <c r="D30" s="274">
        <v>54105</v>
      </c>
      <c r="E30" s="274">
        <v>55862</v>
      </c>
      <c r="F30" s="276">
        <v>56536</v>
      </c>
      <c r="G30" s="290">
        <v>57991</v>
      </c>
    </row>
    <row r="31" spans="1:7" x14ac:dyDescent="0.25">
      <c r="A31" s="419"/>
      <c r="B31" s="93" t="s">
        <v>84</v>
      </c>
      <c r="C31" s="274">
        <v>18065</v>
      </c>
      <c r="D31" s="274">
        <v>18311</v>
      </c>
      <c r="E31" s="274">
        <v>18912</v>
      </c>
      <c r="F31" s="276">
        <v>16838</v>
      </c>
      <c r="G31" s="290">
        <v>16648</v>
      </c>
    </row>
    <row r="32" spans="1:7" ht="15.75" thickBot="1" x14ac:dyDescent="0.3">
      <c r="A32" s="420"/>
      <c r="B32" s="291" t="s">
        <v>85</v>
      </c>
      <c r="C32" s="292">
        <v>2663</v>
      </c>
      <c r="D32" s="292">
        <v>4634</v>
      </c>
      <c r="E32" s="292">
        <v>4366</v>
      </c>
      <c r="F32" s="293">
        <v>4831</v>
      </c>
      <c r="G32" s="294">
        <v>4834</v>
      </c>
    </row>
    <row r="33" spans="1:24" x14ac:dyDescent="0.25">
      <c r="A33" s="418" t="s">
        <v>87</v>
      </c>
      <c r="B33" s="287"/>
      <c r="C33" s="288">
        <v>189</v>
      </c>
      <c r="D33" s="288">
        <v>292</v>
      </c>
      <c r="E33" s="288">
        <v>272</v>
      </c>
      <c r="F33" s="289">
        <v>253</v>
      </c>
      <c r="G33" s="295"/>
      <c r="H33" s="264" t="s">
        <v>307</v>
      </c>
    </row>
    <row r="34" spans="1:24" x14ac:dyDescent="0.25">
      <c r="A34" s="419"/>
      <c r="B34" s="93" t="s">
        <v>83</v>
      </c>
      <c r="C34" s="274">
        <v>93</v>
      </c>
      <c r="D34" s="274">
        <v>98</v>
      </c>
      <c r="E34" s="274">
        <v>116</v>
      </c>
      <c r="F34" s="276">
        <v>128</v>
      </c>
      <c r="G34" s="296"/>
    </row>
    <row r="35" spans="1:24" x14ac:dyDescent="0.25">
      <c r="A35" s="419"/>
      <c r="B35" s="93" t="s">
        <v>84</v>
      </c>
      <c r="C35" s="274">
        <v>96</v>
      </c>
      <c r="D35" s="274">
        <v>137</v>
      </c>
      <c r="E35" s="274">
        <v>104</v>
      </c>
      <c r="F35" s="276">
        <v>111</v>
      </c>
      <c r="G35" s="296"/>
    </row>
    <row r="36" spans="1:24" ht="15.75" thickBot="1" x14ac:dyDescent="0.3">
      <c r="A36" s="420"/>
      <c r="B36" s="291" t="s">
        <v>85</v>
      </c>
      <c r="C36" s="292">
        <v>0</v>
      </c>
      <c r="D36" s="292">
        <v>57</v>
      </c>
      <c r="E36" s="292">
        <v>52</v>
      </c>
      <c r="F36" s="293">
        <v>14</v>
      </c>
      <c r="G36" s="297"/>
    </row>
    <row r="37" spans="1:24" x14ac:dyDescent="0.25">
      <c r="A37" s="418" t="s">
        <v>95</v>
      </c>
      <c r="B37" s="287"/>
      <c r="C37" s="288">
        <v>94227</v>
      </c>
      <c r="D37" s="288">
        <v>92866</v>
      </c>
      <c r="E37" s="288">
        <v>88306</v>
      </c>
      <c r="F37" s="289">
        <v>87441</v>
      </c>
      <c r="G37" s="299">
        <v>87435</v>
      </c>
    </row>
    <row r="38" spans="1:24" x14ac:dyDescent="0.25">
      <c r="A38" s="419"/>
      <c r="B38" s="93" t="s">
        <v>83</v>
      </c>
      <c r="C38" s="274">
        <v>65170</v>
      </c>
      <c r="D38" s="274">
        <v>65795</v>
      </c>
      <c r="E38" s="274">
        <v>62783</v>
      </c>
      <c r="F38" s="276">
        <v>61914</v>
      </c>
      <c r="G38" s="290">
        <v>61277</v>
      </c>
    </row>
    <row r="39" spans="1:24" x14ac:dyDescent="0.25">
      <c r="A39" s="419"/>
      <c r="B39" s="93" t="s">
        <v>84</v>
      </c>
      <c r="C39" s="274">
        <v>27622</v>
      </c>
      <c r="D39" s="274">
        <v>23802</v>
      </c>
      <c r="E39" s="274">
        <v>22700</v>
      </c>
      <c r="F39" s="276">
        <v>22754</v>
      </c>
      <c r="G39" s="290">
        <v>23437</v>
      </c>
    </row>
    <row r="40" spans="1:24" ht="15.75" thickBot="1" x14ac:dyDescent="0.3">
      <c r="A40" s="420"/>
      <c r="B40" s="291" t="s">
        <v>85</v>
      </c>
      <c r="C40" s="292">
        <v>1435</v>
      </c>
      <c r="D40" s="292">
        <v>3269</v>
      </c>
      <c r="E40" s="292">
        <v>2823</v>
      </c>
      <c r="F40" s="293">
        <v>2773</v>
      </c>
      <c r="G40" s="294">
        <v>2721</v>
      </c>
    </row>
    <row r="41" spans="1:24" ht="30.75" thickBot="1" x14ac:dyDescent="0.3">
      <c r="A41" s="283" t="s">
        <v>88</v>
      </c>
      <c r="B41" s="284" t="s">
        <v>89</v>
      </c>
      <c r="C41" s="285">
        <v>12573</v>
      </c>
      <c r="D41" s="285">
        <v>7028</v>
      </c>
      <c r="E41" s="285">
        <v>7041</v>
      </c>
      <c r="F41" s="286">
        <v>7800</v>
      </c>
      <c r="G41" s="300">
        <v>8046</v>
      </c>
    </row>
    <row r="42" spans="1:24" x14ac:dyDescent="0.25">
      <c r="A42" s="417" t="s">
        <v>174</v>
      </c>
      <c r="B42" s="417"/>
      <c r="C42" s="277">
        <v>459293</v>
      </c>
      <c r="D42" s="277">
        <v>492513</v>
      </c>
      <c r="E42" s="277">
        <v>493522</v>
      </c>
      <c r="F42" s="278">
        <v>499671</v>
      </c>
      <c r="G42" s="278">
        <f>SUM(G7:G41)/2</f>
        <v>500996</v>
      </c>
    </row>
    <row r="43" spans="1:24" s="22" customFormat="1" x14ac:dyDescent="0.25">
      <c r="A43" s="133"/>
      <c r="B43" s="133"/>
      <c r="C43" s="134"/>
      <c r="D43" s="134"/>
    </row>
    <row r="44" spans="1:24" x14ac:dyDescent="0.25">
      <c r="A44" s="11" t="s">
        <v>106</v>
      </c>
      <c r="B44" s="22"/>
      <c r="C44" s="22"/>
      <c r="D44" s="22"/>
      <c r="E44" s="22"/>
      <c r="F44" s="22"/>
      <c r="G44" s="22"/>
      <c r="H44" s="22"/>
      <c r="I44" s="22"/>
      <c r="J44" s="22"/>
      <c r="K44" s="22"/>
      <c r="L44" s="22"/>
      <c r="M44" s="22"/>
      <c r="N44" s="22"/>
      <c r="O44" s="22"/>
      <c r="P44" s="22"/>
      <c r="Q44" s="22"/>
      <c r="R44" s="22"/>
      <c r="S44" s="22"/>
      <c r="T44" s="22"/>
      <c r="U44" s="22"/>
      <c r="V44" s="22"/>
      <c r="W44" s="22"/>
      <c r="X44" s="22"/>
    </row>
    <row r="45" spans="1:24"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row>
    <row r="46" spans="1:24" x14ac:dyDescent="0.25">
      <c r="A46" s="22" t="s">
        <v>287</v>
      </c>
      <c r="B46" s="22"/>
      <c r="C46" s="22"/>
      <c r="D46" s="22"/>
      <c r="E46" s="22"/>
      <c r="F46" s="22"/>
      <c r="G46" s="22"/>
      <c r="H46" s="22"/>
      <c r="I46" s="22"/>
      <c r="J46" s="22"/>
      <c r="K46" s="22"/>
      <c r="L46" s="22"/>
      <c r="M46" s="22"/>
      <c r="N46" s="22"/>
      <c r="O46" s="22"/>
      <c r="P46" s="22"/>
      <c r="Q46" s="22"/>
      <c r="R46" s="22"/>
      <c r="S46" s="22"/>
      <c r="T46" s="22"/>
      <c r="U46" s="22"/>
      <c r="V46" s="22"/>
      <c r="W46" s="22"/>
      <c r="X46" s="22"/>
    </row>
    <row r="47" spans="1:24" x14ac:dyDescent="0.25">
      <c r="A47" s="22" t="s">
        <v>288</v>
      </c>
      <c r="B47" s="22"/>
      <c r="C47" s="22"/>
      <c r="D47" s="22"/>
      <c r="E47" s="22"/>
      <c r="F47" s="22"/>
      <c r="G47" s="22"/>
      <c r="H47" s="22"/>
      <c r="I47" s="22"/>
      <c r="J47" s="22"/>
      <c r="K47" s="22"/>
      <c r="L47" s="22"/>
      <c r="M47" s="22"/>
      <c r="N47" s="22"/>
      <c r="O47" s="22"/>
      <c r="P47" s="22"/>
      <c r="Q47" s="22"/>
      <c r="R47" s="22"/>
      <c r="S47" s="22"/>
      <c r="T47" s="22"/>
      <c r="U47" s="22"/>
      <c r="V47" s="22"/>
      <c r="W47" s="22"/>
      <c r="X47" s="22"/>
    </row>
    <row r="48" spans="1:24" x14ac:dyDescent="0.25">
      <c r="A48" s="22" t="s">
        <v>289</v>
      </c>
      <c r="B48" s="22"/>
      <c r="C48" s="22"/>
      <c r="D48" s="22"/>
      <c r="E48" s="22"/>
      <c r="F48" s="22"/>
      <c r="G48" s="22"/>
      <c r="H48" s="22"/>
      <c r="I48" s="22"/>
      <c r="J48" s="22"/>
      <c r="K48" s="22"/>
      <c r="L48" s="22"/>
      <c r="M48" s="22"/>
      <c r="N48" s="22"/>
      <c r="O48" s="22"/>
      <c r="P48" s="22"/>
      <c r="Q48" s="22"/>
      <c r="R48" s="22"/>
      <c r="S48" s="22"/>
      <c r="T48" s="22"/>
      <c r="U48" s="22"/>
      <c r="V48" s="22"/>
      <c r="W48" s="22"/>
      <c r="X48" s="22"/>
    </row>
    <row r="49" spans="1:24"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row>
  </sheetData>
  <mergeCells count="13">
    <mergeCell ref="A4:B4"/>
    <mergeCell ref="A5:A6"/>
    <mergeCell ref="B5:B6"/>
    <mergeCell ref="A3:D3"/>
    <mergeCell ref="A42:B42"/>
    <mergeCell ref="A7:A10"/>
    <mergeCell ref="A11:A14"/>
    <mergeCell ref="A15:A18"/>
    <mergeCell ref="A19:A22"/>
    <mergeCell ref="A25:A28"/>
    <mergeCell ref="A29:A32"/>
    <mergeCell ref="A33:A36"/>
    <mergeCell ref="A37:A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4" zoomScaleNormal="100" workbookViewId="0">
      <selection activeCell="M17" sqref="M17"/>
    </sheetView>
  </sheetViews>
  <sheetFormatPr defaultRowHeight="15" x14ac:dyDescent="0.25"/>
  <cols>
    <col min="1" max="1" width="25.7109375" bestFit="1" customWidth="1"/>
    <col min="2" max="2" width="16.85546875" customWidth="1"/>
    <col min="3" max="3" width="15" customWidth="1"/>
    <col min="4" max="4" width="16" customWidth="1"/>
    <col min="5" max="5" width="14" customWidth="1"/>
    <col min="6" max="6" width="14.140625" customWidth="1"/>
  </cols>
  <sheetData>
    <row r="1" spans="1:7" ht="18.75" x14ac:dyDescent="0.3">
      <c r="A1" s="7" t="s">
        <v>154</v>
      </c>
      <c r="B1" s="22"/>
      <c r="C1" s="22"/>
      <c r="D1" s="22"/>
      <c r="E1" s="22"/>
      <c r="F1" s="22"/>
      <c r="G1" s="22"/>
    </row>
    <row r="2" spans="1:7" x14ac:dyDescent="0.25">
      <c r="A2" s="22"/>
      <c r="B2" s="22"/>
      <c r="C2" s="22"/>
      <c r="D2" s="22"/>
      <c r="E2" s="22"/>
      <c r="F2" s="22"/>
      <c r="G2" s="22"/>
    </row>
    <row r="3" spans="1:7" s="22" customFormat="1" ht="18.75" x14ac:dyDescent="0.3">
      <c r="A3" s="379" t="s">
        <v>155</v>
      </c>
      <c r="B3" s="379"/>
      <c r="C3" s="379"/>
      <c r="D3" s="379"/>
      <c r="E3" s="379"/>
      <c r="F3" s="379"/>
      <c r="G3" s="379"/>
    </row>
    <row r="4" spans="1:7" s="22" customFormat="1" ht="15.75" thickBot="1" x14ac:dyDescent="0.3"/>
    <row r="5" spans="1:7" ht="15.75" thickBot="1" x14ac:dyDescent="0.3">
      <c r="A5" s="312" t="s">
        <v>96</v>
      </c>
      <c r="B5" s="311" t="s">
        <v>308</v>
      </c>
      <c r="C5" s="308" t="s">
        <v>309</v>
      </c>
      <c r="D5" s="308" t="s">
        <v>310</v>
      </c>
      <c r="E5" s="308" t="s">
        <v>311</v>
      </c>
      <c r="F5" s="310" t="s">
        <v>312</v>
      </c>
      <c r="G5" s="22"/>
    </row>
    <row r="6" spans="1:7" x14ac:dyDescent="0.25">
      <c r="A6" s="304" t="s">
        <v>29</v>
      </c>
      <c r="B6" s="305">
        <v>12801622</v>
      </c>
      <c r="C6" s="305">
        <v>11758291</v>
      </c>
      <c r="D6" s="305">
        <v>13210960</v>
      </c>
      <c r="E6" s="305">
        <v>5260877</v>
      </c>
      <c r="F6" s="306">
        <v>4000564</v>
      </c>
      <c r="G6" s="22"/>
    </row>
    <row r="7" spans="1:7" x14ac:dyDescent="0.25">
      <c r="A7" s="65" t="s">
        <v>86</v>
      </c>
      <c r="B7" s="81">
        <v>3298803</v>
      </c>
      <c r="C7" s="81">
        <v>3158303</v>
      </c>
      <c r="D7" s="81">
        <v>4557500</v>
      </c>
      <c r="E7" s="81">
        <v>4279029</v>
      </c>
      <c r="F7" s="301">
        <v>3010196</v>
      </c>
      <c r="G7" s="22"/>
    </row>
    <row r="8" spans="1:7" x14ac:dyDescent="0.25">
      <c r="A8" s="65" t="s">
        <v>97</v>
      </c>
      <c r="B8" s="81">
        <v>1874279</v>
      </c>
      <c r="C8" s="81">
        <v>6811071</v>
      </c>
      <c r="D8" s="81">
        <v>3722707</v>
      </c>
      <c r="E8" s="81">
        <v>7496108</v>
      </c>
      <c r="F8" s="301">
        <v>7012689</v>
      </c>
      <c r="G8" s="22"/>
    </row>
    <row r="9" spans="1:7" x14ac:dyDescent="0.25">
      <c r="A9" s="65" t="s">
        <v>98</v>
      </c>
      <c r="B9" s="81">
        <v>159205</v>
      </c>
      <c r="C9" s="81">
        <v>51490</v>
      </c>
      <c r="D9" s="81">
        <v>0</v>
      </c>
      <c r="E9" s="81">
        <v>2499254</v>
      </c>
      <c r="F9" s="301">
        <v>1098302</v>
      </c>
      <c r="G9" s="22"/>
    </row>
    <row r="10" spans="1:7" x14ac:dyDescent="0.25">
      <c r="A10" s="65" t="s">
        <v>99</v>
      </c>
      <c r="B10" s="81"/>
      <c r="C10" s="81"/>
      <c r="D10" s="81">
        <v>998727</v>
      </c>
      <c r="E10" s="81">
        <v>1365767</v>
      </c>
      <c r="F10" s="301">
        <v>4986509</v>
      </c>
      <c r="G10" s="22"/>
    </row>
    <row r="11" spans="1:7" x14ac:dyDescent="0.25">
      <c r="A11" s="56" t="s">
        <v>12</v>
      </c>
      <c r="B11" s="82">
        <f>SUM(B6:B10)</f>
        <v>18133909</v>
      </c>
      <c r="C11" s="82">
        <f>SUM(C6:C10)</f>
        <v>21779155</v>
      </c>
      <c r="D11" s="82">
        <f>SUM(D6:D10)</f>
        <v>22489894</v>
      </c>
      <c r="E11" s="82">
        <f>SUM(E6:E10)</f>
        <v>20901035</v>
      </c>
      <c r="F11" s="82">
        <f>SUM(F6:F10)</f>
        <v>20108260</v>
      </c>
      <c r="G11" s="22"/>
    </row>
    <row r="12" spans="1:7" x14ac:dyDescent="0.25">
      <c r="A12" s="22"/>
      <c r="B12" s="22"/>
      <c r="C12" s="22"/>
      <c r="D12" s="22"/>
      <c r="E12" s="22"/>
      <c r="F12" s="22"/>
      <c r="G12" s="22"/>
    </row>
    <row r="13" spans="1:7" x14ac:dyDescent="0.25">
      <c r="A13" s="11" t="s">
        <v>151</v>
      </c>
      <c r="B13" s="22"/>
      <c r="C13" s="22"/>
      <c r="D13" s="22"/>
      <c r="E13" s="22"/>
      <c r="F13" s="22"/>
      <c r="G13" s="22"/>
    </row>
    <row r="14" spans="1:7" x14ac:dyDescent="0.25">
      <c r="A14" s="369" t="s">
        <v>276</v>
      </c>
      <c r="B14" s="369"/>
      <c r="C14" s="369"/>
      <c r="D14" s="369"/>
      <c r="E14" s="369"/>
      <c r="F14" s="369"/>
      <c r="G14" s="369"/>
    </row>
    <row r="15" spans="1:7" x14ac:dyDescent="0.25">
      <c r="A15" s="22" t="s">
        <v>277</v>
      </c>
      <c r="B15" s="22"/>
      <c r="C15" s="22"/>
      <c r="D15" s="22"/>
      <c r="E15" s="22"/>
      <c r="F15" s="22"/>
      <c r="G15" s="22"/>
    </row>
    <row r="16" spans="1:7" x14ac:dyDescent="0.25">
      <c r="A16" s="22"/>
      <c r="B16" s="22"/>
      <c r="C16" s="22"/>
      <c r="D16" s="22"/>
      <c r="E16" s="22"/>
      <c r="F16" s="22"/>
      <c r="G16" s="22"/>
    </row>
    <row r="17" spans="1:7" ht="18.75" x14ac:dyDescent="0.3">
      <c r="A17" s="379" t="s">
        <v>155</v>
      </c>
      <c r="B17" s="379"/>
      <c r="C17" s="379"/>
      <c r="D17" s="379"/>
      <c r="E17" s="379"/>
      <c r="F17" s="379"/>
      <c r="G17" s="379"/>
    </row>
    <row r="18" spans="1:7" ht="15.75" thickBot="1" x14ac:dyDescent="0.3">
      <c r="A18" s="22"/>
      <c r="B18" s="22"/>
      <c r="C18" s="22"/>
      <c r="D18" s="22"/>
      <c r="E18" s="22"/>
      <c r="F18" s="22"/>
      <c r="G18" s="22"/>
    </row>
    <row r="19" spans="1:7" ht="15.75" thickBot="1" x14ac:dyDescent="0.3">
      <c r="A19" s="312" t="s">
        <v>96</v>
      </c>
      <c r="B19" s="311" t="s">
        <v>313</v>
      </c>
      <c r="C19" s="308" t="s">
        <v>314</v>
      </c>
      <c r="D19" s="308" t="s">
        <v>315</v>
      </c>
      <c r="E19" s="309" t="s">
        <v>316</v>
      </c>
      <c r="F19" s="22"/>
      <c r="G19" s="22"/>
    </row>
    <row r="20" spans="1:7" x14ac:dyDescent="0.25">
      <c r="A20" s="304" t="s">
        <v>29</v>
      </c>
      <c r="B20" s="305">
        <v>5876496</v>
      </c>
      <c r="C20" s="306">
        <v>2932497</v>
      </c>
      <c r="D20" s="306">
        <v>2579552</v>
      </c>
      <c r="E20" s="307">
        <v>3423539</v>
      </c>
      <c r="F20" s="22"/>
      <c r="G20" s="22"/>
    </row>
    <row r="21" spans="1:7" x14ac:dyDescent="0.25">
      <c r="A21" s="65" t="s">
        <v>86</v>
      </c>
      <c r="B21" s="81">
        <v>5152036</v>
      </c>
      <c r="C21" s="301">
        <v>7585393</v>
      </c>
      <c r="D21" s="301">
        <v>10454319</v>
      </c>
      <c r="E21" s="302">
        <v>11740079</v>
      </c>
      <c r="F21" s="22"/>
      <c r="G21" s="22"/>
    </row>
    <row r="22" spans="1:7" x14ac:dyDescent="0.25">
      <c r="A22" s="65" t="s">
        <v>97</v>
      </c>
      <c r="B22" s="81">
        <v>5507636</v>
      </c>
      <c r="C22" s="301">
        <v>6540431</v>
      </c>
      <c r="D22" s="301">
        <v>5866037</v>
      </c>
      <c r="E22" s="302">
        <v>6383793</v>
      </c>
      <c r="F22" s="22"/>
      <c r="G22" s="22"/>
    </row>
    <row r="23" spans="1:7" x14ac:dyDescent="0.25">
      <c r="A23" s="65" t="s">
        <v>98</v>
      </c>
      <c r="B23" s="81">
        <v>1512009</v>
      </c>
      <c r="C23" s="301">
        <v>711666</v>
      </c>
      <c r="D23" s="301">
        <v>48819</v>
      </c>
      <c r="E23" s="302">
        <v>3805</v>
      </c>
      <c r="F23" s="22"/>
      <c r="G23" s="22"/>
    </row>
    <row r="24" spans="1:7" x14ac:dyDescent="0.25">
      <c r="A24" s="65" t="s">
        <v>99</v>
      </c>
      <c r="B24" s="81">
        <v>670328</v>
      </c>
      <c r="C24" s="301">
        <v>1205389</v>
      </c>
      <c r="D24" s="301">
        <v>1239948</v>
      </c>
      <c r="E24" s="302">
        <v>397710</v>
      </c>
      <c r="F24" s="22"/>
      <c r="G24" s="22"/>
    </row>
    <row r="25" spans="1:7" x14ac:dyDescent="0.25">
      <c r="A25" s="56" t="s">
        <v>12</v>
      </c>
      <c r="B25" s="82">
        <f>SUM(B20:B24)</f>
        <v>18718505</v>
      </c>
      <c r="C25" s="82">
        <f>SUM(C20:C24)</f>
        <v>18975376</v>
      </c>
      <c r="D25" s="82">
        <f>SUM(D20:D24)</f>
        <v>20188675</v>
      </c>
      <c r="E25" s="303">
        <f>SUM(E20:E24)</f>
        <v>21948926</v>
      </c>
      <c r="F25" s="22"/>
      <c r="G25" s="22"/>
    </row>
  </sheetData>
  <mergeCells count="3">
    <mergeCell ref="A3:G3"/>
    <mergeCell ref="A14:G14"/>
    <mergeCell ref="A17:G17"/>
  </mergeCells>
  <hyperlinks>
    <hyperlink ref="A14"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TOC</vt:lpstr>
      <vt:lpstr>RPI-1</vt:lpstr>
      <vt:lpstr>RPI-2</vt:lpstr>
      <vt:lpstr>RPI-3</vt:lpstr>
      <vt:lpstr>RPI-4</vt:lpstr>
      <vt:lpstr>RPI-5</vt:lpstr>
      <vt:lpstr>RPI-6</vt:lpstr>
      <vt:lpstr>RPI-7</vt:lpstr>
      <vt:lpstr>RPI-8</vt:lpstr>
      <vt:lpstr>RPI-9</vt:lpstr>
      <vt:lpstr>RPI-10</vt:lpstr>
      <vt:lpstr>RPI-11</vt:lpstr>
      <vt:lpstr>RPI-12</vt:lpstr>
    </vt:vector>
  </TitlesOfParts>
  <Company>Missouri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Lambert, Joshua D</dc:creator>
  <cp:lastModifiedBy>Johnson, Sandra L</cp:lastModifiedBy>
  <cp:lastPrinted>2012-04-26T21:29:09Z</cp:lastPrinted>
  <dcterms:created xsi:type="dcterms:W3CDTF">2012-03-07T14:47:14Z</dcterms:created>
  <dcterms:modified xsi:type="dcterms:W3CDTF">2015-04-29T14:58:55Z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