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28635" windowHeight="14565"/>
  </bookViews>
  <sheets>
    <sheet name="Sheet1" sheetId="1" r:id="rId1"/>
  </sheets>
  <calcPr calcId="145621"/>
</workbook>
</file>

<file path=xl/calcChain.xml><?xml version="1.0" encoding="utf-8"?>
<calcChain xmlns="http://schemas.openxmlformats.org/spreadsheetml/2006/main">
  <c r="CI36" i="1" l="1"/>
  <c r="CG36" i="1"/>
  <c r="CE36" i="1"/>
  <c r="CI19" i="1"/>
  <c r="CG19" i="1"/>
  <c r="CE19" i="1"/>
  <c r="CI11" i="1"/>
  <c r="CG11" i="1"/>
  <c r="CE11" i="1"/>
  <c r="BV11" i="1"/>
  <c r="BW10" i="1" s="1"/>
  <c r="BT11" i="1"/>
  <c r="BU10" i="1" s="1"/>
  <c r="BR11" i="1"/>
  <c r="BS9" i="1" s="1"/>
  <c r="BW8" i="1" l="1"/>
  <c r="BU9" i="1"/>
  <c r="BW9" i="1"/>
  <c r="BS8" i="1"/>
  <c r="BS10" i="1"/>
  <c r="BU8" i="1"/>
  <c r="AD79" i="1"/>
  <c r="AD78" i="1"/>
  <c r="AD77" i="1"/>
  <c r="AD76" i="1"/>
  <c r="AD75" i="1"/>
  <c r="AD72" i="1"/>
  <c r="AD71" i="1"/>
  <c r="AD70" i="1"/>
  <c r="AD69" i="1"/>
  <c r="AD68" i="1"/>
  <c r="AD65" i="1"/>
  <c r="AD64" i="1"/>
  <c r="AD63" i="1"/>
  <c r="AD62" i="1"/>
  <c r="AD61" i="1"/>
  <c r="AD58" i="1"/>
  <c r="AD57" i="1"/>
  <c r="AD56" i="1"/>
  <c r="AD55" i="1"/>
  <c r="AD54" i="1"/>
  <c r="AD51" i="1"/>
  <c r="AD50" i="1"/>
  <c r="AD49" i="1"/>
  <c r="AD48" i="1"/>
  <c r="AD47" i="1"/>
  <c r="U74" i="1"/>
  <c r="S74" i="1"/>
  <c r="Q74" i="1"/>
  <c r="U60" i="1"/>
  <c r="S60" i="1"/>
  <c r="Q60" i="1"/>
  <c r="J74" i="1"/>
  <c r="H74" i="1"/>
  <c r="F74" i="1"/>
  <c r="H52" i="1"/>
  <c r="I51" i="1" s="1"/>
  <c r="F52" i="1"/>
  <c r="G51" i="1" s="1"/>
  <c r="D52" i="1"/>
  <c r="E50" i="1" s="1"/>
  <c r="BM38" i="1"/>
  <c r="BM37" i="1"/>
  <c r="BM36" i="1"/>
  <c r="BM35" i="1"/>
  <c r="BM34" i="1"/>
  <c r="BM33" i="1"/>
  <c r="BM32" i="1"/>
  <c r="BM31" i="1"/>
  <c r="BM30" i="1"/>
  <c r="BM29" i="1"/>
  <c r="BM28" i="1"/>
  <c r="BM27" i="1"/>
  <c r="BM26" i="1"/>
  <c r="BK38" i="1"/>
  <c r="BK37" i="1"/>
  <c r="BK36" i="1"/>
  <c r="BK35" i="1"/>
  <c r="BK34" i="1"/>
  <c r="BK33" i="1"/>
  <c r="BK32" i="1"/>
  <c r="BK31" i="1"/>
  <c r="BK30" i="1"/>
  <c r="BK29" i="1"/>
  <c r="BK28" i="1"/>
  <c r="BK27" i="1"/>
  <c r="BK26" i="1"/>
  <c r="BI38" i="1"/>
  <c r="BI37" i="1"/>
  <c r="BI36" i="1"/>
  <c r="BI35" i="1"/>
  <c r="BI34" i="1"/>
  <c r="BI33" i="1"/>
  <c r="BI32" i="1"/>
  <c r="BI31" i="1"/>
  <c r="BI30" i="1"/>
  <c r="BI29" i="1"/>
  <c r="BI28" i="1"/>
  <c r="BI27" i="1"/>
  <c r="BI26" i="1"/>
  <c r="BL39" i="1"/>
  <c r="BM39" i="1" s="1"/>
  <c r="BJ39" i="1"/>
  <c r="BK39" i="1" s="1"/>
  <c r="BH39" i="1"/>
  <c r="BI39" i="1" s="1"/>
  <c r="AQ40" i="1"/>
  <c r="AQ39" i="1" s="1"/>
  <c r="AO40" i="1"/>
  <c r="AO39" i="1" s="1"/>
  <c r="AM40" i="1"/>
  <c r="AM39" i="1" s="1"/>
  <c r="AQ19" i="1"/>
  <c r="AQ20" i="1" s="1"/>
  <c r="AO19" i="1"/>
  <c r="AO20" i="1" s="1"/>
  <c r="AM19" i="1"/>
  <c r="AM20" i="1" s="1"/>
  <c r="AF19" i="1"/>
  <c r="AD19" i="1"/>
  <c r="AB19" i="1"/>
  <c r="O11" i="1"/>
  <c r="P8" i="1" s="1"/>
  <c r="Q11" i="1"/>
  <c r="R9" i="1" s="1"/>
  <c r="S11" i="1"/>
  <c r="T10" i="1" s="1"/>
  <c r="I29" i="1"/>
  <c r="I28" i="1"/>
  <c r="I27" i="1"/>
  <c r="I24" i="1"/>
  <c r="I23" i="1"/>
  <c r="I22" i="1"/>
  <c r="G25" i="1"/>
  <c r="G30" i="1"/>
  <c r="E30" i="1"/>
  <c r="E25" i="1"/>
  <c r="E51" i="1" l="1"/>
  <c r="G50" i="1"/>
  <c r="I49" i="1"/>
  <c r="I50" i="1"/>
  <c r="E49" i="1"/>
  <c r="G49" i="1"/>
  <c r="I25" i="1"/>
  <c r="P9" i="1"/>
  <c r="R8" i="1"/>
  <c r="R10" i="1"/>
  <c r="T9" i="1"/>
  <c r="I30" i="1"/>
  <c r="P10" i="1"/>
  <c r="T8" i="1"/>
</calcChain>
</file>

<file path=xl/sharedStrings.xml><?xml version="1.0" encoding="utf-8"?>
<sst xmlns="http://schemas.openxmlformats.org/spreadsheetml/2006/main" count="510" uniqueCount="223">
  <si>
    <t>Fall 2011 Applicants</t>
  </si>
  <si>
    <t xml:space="preserve">The following pages contain information regarding students (freshmen and transfer) who applied to Missouri State for the Fall 2011 semester, but did not enroll. This includes students that were admitted and denied, and students that did not complete their applicaiton. </t>
  </si>
  <si>
    <t>National Student Clearinghouse (NSC) Report</t>
  </si>
  <si>
    <t>We submit information to the NSC about students that enrolled at MSU. In return, we can submit information about our applicants to identify where they ended up enrolling. The NSC is not able to match 100% of students based on information we are able to provide, and also based on the fact that not all colleges participate in the NSC.</t>
  </si>
  <si>
    <t>International applicants are not included in this report.</t>
  </si>
  <si>
    <t>Submission and return data</t>
  </si>
  <si>
    <t>Freshmen</t>
  </si>
  <si>
    <t>Admits</t>
  </si>
  <si>
    <t>Incompletes</t>
  </si>
  <si>
    <t>Transfer</t>
  </si>
  <si>
    <t>Total MSU Count</t>
  </si>
  <si>
    <t>Number Returned</t>
  </si>
  <si>
    <t>Percentage</t>
  </si>
  <si>
    <t>Total</t>
  </si>
  <si>
    <t>Freshmen Applicant Data</t>
  </si>
  <si>
    <t>Type of Institution at which Freshmen Applicants enrolled</t>
  </si>
  <si>
    <t>4-year Public</t>
  </si>
  <si>
    <t>4-year Private</t>
  </si>
  <si>
    <t>2-year</t>
  </si>
  <si>
    <t>Denials</t>
  </si>
  <si>
    <t>Number</t>
  </si>
  <si>
    <r>
      <t xml:space="preserve">% of Total </t>
    </r>
    <r>
      <rPr>
        <u/>
        <sz val="9"/>
        <color theme="1"/>
        <rFont val="Calibri"/>
        <family val="2"/>
        <scheme val="minor"/>
      </rPr>
      <t>Admits</t>
    </r>
  </si>
  <si>
    <r>
      <t xml:space="preserve">% of Total </t>
    </r>
    <r>
      <rPr>
        <u/>
        <sz val="9"/>
        <color theme="1"/>
        <rFont val="Calibri"/>
        <family val="2"/>
        <scheme val="minor"/>
      </rPr>
      <t>Denials</t>
    </r>
  </si>
  <si>
    <r>
      <t xml:space="preserve">% of Total </t>
    </r>
    <r>
      <rPr>
        <u/>
        <sz val="9"/>
        <color theme="1"/>
        <rFont val="Calibri"/>
        <family val="2"/>
        <scheme val="minor"/>
      </rPr>
      <t>Inc.</t>
    </r>
  </si>
  <si>
    <t>Average GPA</t>
  </si>
  <si>
    <t>Average ACT</t>
  </si>
  <si>
    <t>Percent in top half of class</t>
  </si>
  <si>
    <t>Percent that are underrepresented</t>
  </si>
  <si>
    <r>
      <t xml:space="preserve">MSU </t>
    </r>
    <r>
      <rPr>
        <u/>
        <sz val="9"/>
        <color theme="1"/>
        <rFont val="Calibri"/>
        <family val="2"/>
        <scheme val="minor"/>
      </rPr>
      <t>Freshmen</t>
    </r>
  </si>
  <si>
    <r>
      <t xml:space="preserve">4-year </t>
    </r>
    <r>
      <rPr>
        <u/>
        <sz val="11"/>
        <color theme="1"/>
        <rFont val="Calibri"/>
        <family val="2"/>
        <scheme val="minor"/>
      </rPr>
      <t>Public</t>
    </r>
  </si>
  <si>
    <r>
      <t xml:space="preserve">4-year </t>
    </r>
    <r>
      <rPr>
        <u/>
        <sz val="11"/>
        <color theme="1"/>
        <rFont val="Calibri"/>
        <family val="2"/>
        <scheme val="minor"/>
      </rPr>
      <t>Private</t>
    </r>
  </si>
  <si>
    <t>Profile of Freshmen Admits by institution type</t>
  </si>
  <si>
    <t>Total number</t>
  </si>
  <si>
    <t>Profile of Freshmen Admits by Competition</t>
  </si>
  <si>
    <r>
      <t xml:space="preserve">Average </t>
    </r>
    <r>
      <rPr>
        <u/>
        <sz val="11"/>
        <color theme="1"/>
        <rFont val="Calibri"/>
        <family val="2"/>
        <scheme val="minor"/>
      </rPr>
      <t>GPA</t>
    </r>
  </si>
  <si>
    <r>
      <t xml:space="preserve">Average </t>
    </r>
    <r>
      <rPr>
        <u/>
        <sz val="11"/>
        <color theme="1"/>
        <rFont val="Calibri"/>
        <family val="2"/>
        <scheme val="minor"/>
      </rPr>
      <t>ACT</t>
    </r>
  </si>
  <si>
    <r>
      <t>% in top</t>
    </r>
    <r>
      <rPr>
        <u/>
        <sz val="11"/>
        <color theme="1"/>
        <rFont val="Calibri"/>
        <family val="2"/>
        <scheme val="minor"/>
      </rPr>
      <t xml:space="preserve"> half</t>
    </r>
  </si>
  <si>
    <r>
      <t xml:space="preserve">% of </t>
    </r>
    <r>
      <rPr>
        <u/>
        <sz val="9"/>
        <color theme="1"/>
        <rFont val="Calibri"/>
        <family val="2"/>
        <scheme val="minor"/>
      </rPr>
      <t>underrep.</t>
    </r>
  </si>
  <si>
    <t>Truman State University</t>
  </si>
  <si>
    <t>Ozarks Technical Community College</t>
  </si>
  <si>
    <t>University of Central Missouri</t>
  </si>
  <si>
    <t>Southeast Missouri State University</t>
  </si>
  <si>
    <t>Drury University</t>
  </si>
  <si>
    <t>Where freshmen applicants enrolled</t>
  </si>
  <si>
    <t>4-year Missouri Publics</t>
  </si>
  <si>
    <t>Harris-Stowe State University</t>
  </si>
  <si>
    <t>9 (9)</t>
  </si>
  <si>
    <t>Lincoln University</t>
  </si>
  <si>
    <t>Missouri Southern State University</t>
  </si>
  <si>
    <t>Missouri Univ. of Science &amp; Technology</t>
  </si>
  <si>
    <t>Missouri Western State University</t>
  </si>
  <si>
    <t>Northwest Missouri State University</t>
  </si>
  <si>
    <t>1 (1)</t>
  </si>
  <si>
    <t>University of Missouri - Columbia</t>
  </si>
  <si>
    <t>University of Missouri - Kansas City</t>
  </si>
  <si>
    <t>University of Missouri - St. Louis</t>
  </si>
  <si>
    <t xml:space="preserve">4-year Missouri Publics </t>
  </si>
  <si>
    <t>Notable Out-of-State 4-year Publics (number from Missouri in parathesis)</t>
  </si>
  <si>
    <t>Kansas State University</t>
  </si>
  <si>
    <t>14 (5)</t>
  </si>
  <si>
    <t>8 (4)</t>
  </si>
  <si>
    <t>4 (2)</t>
  </si>
  <si>
    <t>Murray State University</t>
  </si>
  <si>
    <t>18 (18)</t>
  </si>
  <si>
    <t>3 (1)</t>
  </si>
  <si>
    <t>10 (10)</t>
  </si>
  <si>
    <t>Pittsburgh State University</t>
  </si>
  <si>
    <t>19 (17)</t>
  </si>
  <si>
    <t>7 (6)</t>
  </si>
  <si>
    <t>5 (4)</t>
  </si>
  <si>
    <t>Southern Illinois Univ. - Edwardsville</t>
  </si>
  <si>
    <t>16 (5)</t>
  </si>
  <si>
    <t>5 (0)</t>
  </si>
  <si>
    <t>7 (5)</t>
  </si>
  <si>
    <t>University of Arkansas</t>
  </si>
  <si>
    <t>88 (55)</t>
  </si>
  <si>
    <t>13 (5)</t>
  </si>
  <si>
    <t>University of Kansas</t>
  </si>
  <si>
    <t>28 (13)</t>
  </si>
  <si>
    <t xml:space="preserve">3 (1) </t>
  </si>
  <si>
    <t>2 (2)</t>
  </si>
  <si>
    <t>University of Mississippi</t>
  </si>
  <si>
    <t>19 (16)</t>
  </si>
  <si>
    <t xml:space="preserve">4 (2) </t>
  </si>
  <si>
    <t>University of Nebraska</t>
  </si>
  <si>
    <t>4 (0)</t>
  </si>
  <si>
    <t>1 (0)</t>
  </si>
  <si>
    <t>Other OOS 4-year Publics</t>
  </si>
  <si>
    <t>Total OOS 4-Year Publics</t>
  </si>
  <si>
    <t>Denials*</t>
  </si>
  <si>
    <t>*Most Missouri 4-year Public institutions that have selection index requirements for admission also have a program similar to Missouri State for students that do not meet traditional admission criteria. This allows for students that meet their core criteria, but do not meet selection index criteria, to begin in the summer on probationary status.</t>
  </si>
  <si>
    <t>Where freshmen applicants enrolled (continued)</t>
  </si>
  <si>
    <t>Central Methodist University</t>
  </si>
  <si>
    <t>College of the Ozarks</t>
  </si>
  <si>
    <t>Evangel University</t>
  </si>
  <si>
    <t>Lindenwood University</t>
  </si>
  <si>
    <t>Maryville University</t>
  </si>
  <si>
    <t>Missouri Valley College</t>
  </si>
  <si>
    <t>Rockhurst University</t>
  </si>
  <si>
    <t>Saint Louis University</t>
  </si>
  <si>
    <t>Southwest Baptist University</t>
  </si>
  <si>
    <t>Webster University</t>
  </si>
  <si>
    <t>William Jewell College</t>
  </si>
  <si>
    <t>Other 4-year Private Schools</t>
  </si>
  <si>
    <t>2-year institutions</t>
  </si>
  <si>
    <t>Crowder College</t>
  </si>
  <si>
    <t>East Central College</t>
  </si>
  <si>
    <t>Jefferson College</t>
  </si>
  <si>
    <t>Linn State Technical College</t>
  </si>
  <si>
    <t>Metropolitan Community College</t>
  </si>
  <si>
    <t>Mineral Area Community College</t>
  </si>
  <si>
    <t>Missouri State University-West Plains</t>
  </si>
  <si>
    <t>Moberly Area Community College</t>
  </si>
  <si>
    <t>North Central Missouri College</t>
  </si>
  <si>
    <t>St. Charles Community College</t>
  </si>
  <si>
    <t>St. Louis Community College</t>
  </si>
  <si>
    <t>State Fair Community College</t>
  </si>
  <si>
    <t>Three Rivers Community College</t>
  </si>
  <si>
    <t>Other 2-year schools</t>
  </si>
  <si>
    <t>Central</t>
  </si>
  <si>
    <t>Northeast</t>
  </si>
  <si>
    <t>Northwest</t>
  </si>
  <si>
    <t>Southeast</t>
  </si>
  <si>
    <t>Southwest</t>
  </si>
  <si>
    <t>Where freshmen admits and incompletes (in paranthesis) enrolled by region of origin</t>
  </si>
  <si>
    <t>5 (8)</t>
  </si>
  <si>
    <t>8 (2)</t>
  </si>
  <si>
    <t>0 (3)</t>
  </si>
  <si>
    <t>5 (7)</t>
  </si>
  <si>
    <t>2 (3)</t>
  </si>
  <si>
    <t>22 (15)</t>
  </si>
  <si>
    <t>7 (1)</t>
  </si>
  <si>
    <t>2 (0)</t>
  </si>
  <si>
    <t>11 (6)</t>
  </si>
  <si>
    <t>15 (3)</t>
  </si>
  <si>
    <t>3 (4)</t>
  </si>
  <si>
    <t>13 (14)</t>
  </si>
  <si>
    <t>4 (7)</t>
  </si>
  <si>
    <t>9 (0)</t>
  </si>
  <si>
    <t>21 (11)</t>
  </si>
  <si>
    <t>2 (4)</t>
  </si>
  <si>
    <t>15 (8)</t>
  </si>
  <si>
    <t>84 (41)</t>
  </si>
  <si>
    <t>25 (1)</t>
  </si>
  <si>
    <t>54 (5)</t>
  </si>
  <si>
    <t>13 (2)</t>
  </si>
  <si>
    <t>73 (21)</t>
  </si>
  <si>
    <t>23 (0)</t>
  </si>
  <si>
    <t>45 (26)</t>
  </si>
  <si>
    <t>22 (4)</t>
  </si>
  <si>
    <t>10 (3)</t>
  </si>
  <si>
    <t>24 (8)</t>
  </si>
  <si>
    <t>5 (2)</t>
  </si>
  <si>
    <t>63 (12)</t>
  </si>
  <si>
    <t>99 (13)</t>
  </si>
  <si>
    <t>40 (2)</t>
  </si>
  <si>
    <t>237 (28)</t>
  </si>
  <si>
    <t>68 (9)</t>
  </si>
  <si>
    <t>20 (14)</t>
  </si>
  <si>
    <t>10 (5)</t>
  </si>
  <si>
    <t>12 (4)</t>
  </si>
  <si>
    <t>36 (9)</t>
  </si>
  <si>
    <t>(Northeast and Southeast have portions of what MSU considers the "St. Louis area")</t>
  </si>
  <si>
    <t>Notable 4-year Privates</t>
  </si>
  <si>
    <t>6 (3)</t>
  </si>
  <si>
    <t>4 (4)</t>
  </si>
  <si>
    <t>6 (0)</t>
  </si>
  <si>
    <t>2 (1)</t>
  </si>
  <si>
    <t>19 (12)</t>
  </si>
  <si>
    <t>1 (3)</t>
  </si>
  <si>
    <t>60 (10)</t>
  </si>
  <si>
    <t>0 (2)</t>
  </si>
  <si>
    <t>10 (7)</t>
  </si>
  <si>
    <t>25 (8)</t>
  </si>
  <si>
    <t>20 (9)</t>
  </si>
  <si>
    <t>0 (1)</t>
  </si>
  <si>
    <t>3 (2)</t>
  </si>
  <si>
    <t>12 (9)</t>
  </si>
  <si>
    <t>1 (2)</t>
  </si>
  <si>
    <t>4 (1)</t>
  </si>
  <si>
    <t>14 (2)</t>
  </si>
  <si>
    <t>6 (2)</t>
  </si>
  <si>
    <t>33 (8)</t>
  </si>
  <si>
    <t>18 (9)</t>
  </si>
  <si>
    <t>20 (6)</t>
  </si>
  <si>
    <t>Where Greene County freshmen applicants enrolled</t>
  </si>
  <si>
    <t>Where freshmen admits enrolled by scholarship offer</t>
  </si>
  <si>
    <t>% of Total</t>
  </si>
  <si>
    <t>BOG (n=360)</t>
  </si>
  <si>
    <t>Deans' (n=159)</t>
  </si>
  <si>
    <t>Univ. of Missouri - Columbia</t>
  </si>
  <si>
    <t>Southeast Missouir St. Univ.</t>
  </si>
  <si>
    <t>Missouri University of S &amp; T</t>
  </si>
  <si>
    <t>Univ. of Missouri - KC</t>
  </si>
  <si>
    <t>Univ. of Central Missouri</t>
  </si>
  <si>
    <t>Univ. of Missouri - St. Louis</t>
  </si>
  <si>
    <t>Missouri Southern St. Univ.</t>
  </si>
  <si>
    <t>Ozarks Technical CC</t>
  </si>
  <si>
    <t>Provost (n=311)</t>
  </si>
  <si>
    <t>Other</t>
  </si>
  <si>
    <t>Transfer Applicant Data</t>
  </si>
  <si>
    <t>Type of Institution at which Tranfer Applicants enrolled</t>
  </si>
  <si>
    <t>Where transfer applicants enrolled</t>
  </si>
  <si>
    <t>Other 4-year Publics</t>
  </si>
  <si>
    <t>Remained at OTC</t>
  </si>
  <si>
    <t>What transfer admits from primary feeder community colleges enrolled</t>
  </si>
  <si>
    <t>Other*</t>
  </si>
  <si>
    <t>Remained at SLCC</t>
  </si>
  <si>
    <t>Remained at MCC</t>
  </si>
  <si>
    <t>Remained at SCCC</t>
  </si>
  <si>
    <t>Missouri State University - West Plains</t>
  </si>
  <si>
    <t>Remained at MSU-WP</t>
  </si>
  <si>
    <t>*Has no more than one student per school</t>
  </si>
  <si>
    <t xml:space="preserve">4-year Publics </t>
  </si>
  <si>
    <t xml:space="preserve">4-year Privates </t>
  </si>
  <si>
    <t>Type of Institution at which Unerrepresented Freshmen Applicants enrolled</t>
  </si>
  <si>
    <t>Profile of Underrepresented Freshmen Admits by institution type</t>
  </si>
  <si>
    <t>Profile of Underrepresented Freshmen Denials by institution type</t>
  </si>
  <si>
    <t>4-year Privates (only those with double digit admits were included)</t>
  </si>
  <si>
    <t>4-year Privates</t>
  </si>
  <si>
    <t>Other 4-year Privates</t>
  </si>
  <si>
    <t>4-year Publics</t>
  </si>
  <si>
    <t>Where underrepresented freshmen applicants enrolled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</si>
</sst>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 x14ac:knownFonts="1">
    <font>
      <sz val="11"/>
      <color theme="1"/>
      <name val="Calibri"/>
      <family val="2"/>
      <scheme val="minor"/>
    </font>
    <font>
      <b/>
      <sz val="11"/>
      <color theme="1"/>
      <name val="Calibri"/>
      <family val="2"/>
      <scheme val="minor"/>
    </font>
    <font>
      <b/>
      <sz val="14"/>
      <color theme="1"/>
      <name val="Calibri"/>
      <family val="2"/>
      <scheme val="minor"/>
    </font>
    <font>
      <u/>
      <sz val="11"/>
      <color theme="1"/>
      <name val="Calibri"/>
      <family val="2"/>
      <scheme val="minor"/>
    </font>
    <font>
      <u/>
      <sz val="9"/>
      <color theme="1"/>
      <name val="Calibri"/>
      <family val="2"/>
      <scheme val="minor"/>
    </font>
    <font>
      <sz val="9"/>
      <color theme="1"/>
      <name val="Calibri"/>
      <family val="2"/>
      <scheme val="minor"/>
    </font>
    <font>
      <u/>
      <sz val="10"/>
      <color theme="1"/>
      <name val="Calibri"/>
      <family val="2"/>
      <scheme val="minor"/>
    </font>
  </fonts>
  <fills count="2">
    <fill>
      <patternFill patternType="none"/>
    </fill>
    <fill>
      <patternFill patternType="gray125"/>
    </fill>
  </fills>
  <borders count="14">
    <border>
      <left/>
      <right/>
      <top/>
      <bottom/>
      <diagonal/>
    </border>
    <border>
      <left/>
      <right/>
      <top/>
      <bottom style="double">
        <color indexed="64"/>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right style="thick">
        <color rgb="FFC00000"/>
      </right>
      <top/>
      <bottom style="double">
        <color indexed="64"/>
      </bottom>
      <diagonal/>
    </border>
    <border>
      <left style="mediumDashed">
        <color rgb="FFC00000"/>
      </left>
      <right style="mediumDashed">
        <color rgb="FFC00000"/>
      </right>
      <top/>
      <bottom/>
      <diagonal/>
    </border>
    <border>
      <left style="mediumDashed">
        <color rgb="FFC00000"/>
      </left>
      <right/>
      <top/>
      <bottom/>
      <diagonal/>
    </border>
    <border>
      <left/>
      <right style="mediumDashed">
        <color rgb="FFC00000"/>
      </right>
      <top/>
      <bottom/>
      <diagonal/>
    </border>
  </borders>
  <cellStyleXfs count="1">
    <xf numFmtId="0" fontId="0" fillId="0" borderId="0"/>
  </cellStyleXfs>
  <cellXfs count="90">
    <xf numFmtId="0" fontId="0" fillId="0" borderId="0" xfId="0"/>
    <xf numFmtId="0" fontId="0" fillId="0" borderId="0" xfId="0" applyAlignment="1">
      <alignment horizontal="center"/>
    </xf>
    <xf numFmtId="0" fontId="0" fillId="0" borderId="0" xfId="0" applyAlignment="1">
      <alignment horizontal="left" wrapText="1"/>
    </xf>
    <xf numFmtId="0" fontId="1" fillId="0" borderId="0" xfId="0" applyFont="1" applyAlignment="1">
      <alignment horizontal="center"/>
    </xf>
    <xf numFmtId="0" fontId="2" fillId="0" borderId="0" xfId="0" applyFont="1" applyAlignment="1">
      <alignment horizontal="center"/>
    </xf>
    <xf numFmtId="3" fontId="0" fillId="0" borderId="1" xfId="0" applyNumberFormat="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Border="1"/>
    <xf numFmtId="0" fontId="0" fillId="0" borderId="0" xfId="0" applyBorder="1" applyAlignment="1">
      <alignment horizontal="center"/>
    </xf>
    <xf numFmtId="3" fontId="0" fillId="0" borderId="0" xfId="0" applyNumberFormat="1" applyBorder="1" applyAlignment="1">
      <alignment horizontal="center"/>
    </xf>
    <xf numFmtId="164" fontId="0" fillId="0" borderId="0" xfId="0" applyNumberForma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3" fontId="0" fillId="0" borderId="8" xfId="0" applyNumberFormat="1" applyBorder="1" applyAlignment="1">
      <alignment horizontal="center"/>
    </xf>
    <xf numFmtId="0" fontId="0" fillId="0" borderId="8" xfId="0" applyBorder="1" applyAlignment="1">
      <alignment horizontal="center"/>
    </xf>
    <xf numFmtId="164" fontId="0" fillId="0" borderId="8" xfId="0" applyNumberFormat="1" applyBorder="1" applyAlignment="1">
      <alignment horizontal="center"/>
    </xf>
    <xf numFmtId="0" fontId="0" fillId="0" borderId="9" xfId="0" applyBorder="1"/>
    <xf numFmtId="0" fontId="3" fillId="0" borderId="0" xfId="0" applyFont="1" applyBorder="1" applyAlignment="1">
      <alignment horizont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left"/>
    </xf>
    <xf numFmtId="0" fontId="0" fillId="0" borderId="0" xfId="0" applyBorder="1" applyAlignment="1">
      <alignment horizontal="center"/>
    </xf>
    <xf numFmtId="0" fontId="5" fillId="0" borderId="0" xfId="0" applyFont="1" applyBorder="1" applyAlignment="1">
      <alignment horizontal="center" wrapText="1"/>
    </xf>
    <xf numFmtId="0" fontId="0" fillId="0" borderId="5" xfId="0" applyBorder="1" applyAlignment="1">
      <alignment horizontal="left"/>
    </xf>
    <xf numFmtId="0" fontId="0" fillId="0" borderId="0" xfId="0" applyBorder="1" applyAlignment="1">
      <alignment horizontal="left"/>
    </xf>
    <xf numFmtId="0" fontId="0" fillId="0" borderId="0" xfId="0" applyFont="1" applyBorder="1" applyAlignment="1">
      <alignment horizontal="center" wrapText="1"/>
    </xf>
    <xf numFmtId="2" fontId="0" fillId="0" borderId="0" xfId="0" applyNumberFormat="1" applyBorder="1" applyAlignment="1">
      <alignment horizontal="center"/>
    </xf>
    <xf numFmtId="165" fontId="0" fillId="0" borderId="0" xfId="0" applyNumberFormat="1" applyBorder="1" applyAlignment="1">
      <alignment horizontal="center"/>
    </xf>
    <xf numFmtId="164" fontId="0" fillId="0" borderId="6" xfId="0" applyNumberFormat="1" applyBorder="1" applyAlignment="1">
      <alignment horizontal="center"/>
    </xf>
    <xf numFmtId="0" fontId="3" fillId="0" borderId="6" xfId="0" applyFont="1"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3" fillId="0" borderId="5" xfId="0" applyFont="1" applyBorder="1"/>
    <xf numFmtId="0" fontId="3" fillId="0" borderId="5" xfId="0" applyFont="1" applyFill="1" applyBorder="1" applyAlignment="1">
      <alignment horizontal="left"/>
    </xf>
    <xf numFmtId="0" fontId="0" fillId="0" borderId="5" xfId="0" applyFill="1" applyBorder="1" applyAlignment="1">
      <alignment horizontal="left"/>
    </xf>
    <xf numFmtId="0" fontId="0" fillId="0" borderId="7" xfId="0" applyBorder="1" applyAlignment="1">
      <alignment horizontal="left"/>
    </xf>
    <xf numFmtId="0" fontId="1" fillId="0" borderId="0" xfId="0" applyFont="1" applyBorder="1" applyAlignment="1">
      <alignment horizontal="center"/>
    </xf>
    <xf numFmtId="0" fontId="5" fillId="0" borderId="0"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0" fillId="0" borderId="5" xfId="0" applyFont="1" applyFill="1" applyBorder="1" applyAlignment="1">
      <alignment horizontal="left"/>
    </xf>
    <xf numFmtId="0" fontId="0" fillId="0" borderId="6" xfId="0" applyBorder="1" applyAlignment="1">
      <alignment horizontal="center"/>
    </xf>
    <xf numFmtId="0" fontId="6" fillId="0" borderId="0" xfId="0" applyFont="1" applyBorder="1" applyAlignment="1">
      <alignment horizontal="center"/>
    </xf>
    <xf numFmtId="0" fontId="6" fillId="0" borderId="6"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0" fillId="0" borderId="12" xfId="0" applyBorder="1" applyAlignment="1">
      <alignment horizontal="center"/>
    </xf>
    <xf numFmtId="164" fontId="0" fillId="0" borderId="13" xfId="0" applyNumberFormat="1" applyBorder="1" applyAlignment="1">
      <alignment horizontal="center"/>
    </xf>
    <xf numFmtId="0" fontId="4" fillId="0" borderId="11" xfId="0" applyFont="1" applyBorder="1" applyAlignment="1">
      <alignment horizontal="center"/>
    </xf>
    <xf numFmtId="0" fontId="0" fillId="0" borderId="11" xfId="0" applyBorder="1" applyAlignment="1">
      <alignment horizontal="center"/>
    </xf>
    <xf numFmtId="164" fontId="0" fillId="0" borderId="0" xfId="0" applyNumberFormat="1" applyBorder="1"/>
    <xf numFmtId="0" fontId="0" fillId="0" borderId="5" xfId="0" applyFont="1" applyBorder="1" applyAlignment="1">
      <alignment horizontal="left"/>
    </xf>
    <xf numFmtId="0" fontId="0" fillId="0" borderId="3" xfId="0" applyBorder="1"/>
    <xf numFmtId="0" fontId="0" fillId="0" borderId="0" xfId="0" applyBorder="1" applyAlignment="1">
      <alignment horizontal="center"/>
    </xf>
    <xf numFmtId="0" fontId="0" fillId="0" borderId="5" xfId="0" applyBorder="1" applyAlignment="1">
      <alignment horizontal="left"/>
    </xf>
    <xf numFmtId="0" fontId="0" fillId="0" borderId="0" xfId="0" applyBorder="1" applyAlignment="1">
      <alignment horizontal="left"/>
    </xf>
    <xf numFmtId="0" fontId="0" fillId="0" borderId="6" xfId="0"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5" fillId="0" borderId="0" xfId="0" applyFont="1" applyBorder="1" applyAlignment="1">
      <alignment horizontal="center" wrapText="1"/>
    </xf>
    <xf numFmtId="0" fontId="0" fillId="0" borderId="5" xfId="0" applyBorder="1" applyAlignment="1">
      <alignment horizontal="left"/>
    </xf>
    <xf numFmtId="0" fontId="0" fillId="0" borderId="0" xfId="0" applyBorder="1" applyAlignment="1">
      <alignment horizontal="left"/>
    </xf>
    <xf numFmtId="0" fontId="0" fillId="0" borderId="0" xfId="0" applyBorder="1" applyAlignment="1">
      <alignment horizontal="center"/>
    </xf>
    <xf numFmtId="0" fontId="3" fillId="0" borderId="0" xfId="0" applyFont="1" applyBorder="1" applyAlignment="1">
      <alignment horizontal="center" wrapText="1"/>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xf numFmtId="0" fontId="0" fillId="0" borderId="0" xfId="0" applyAlignment="1">
      <alignment horizontal="left" wrapText="1"/>
    </xf>
    <xf numFmtId="0" fontId="0" fillId="0" borderId="0" xfId="0" applyBorder="1" applyAlignment="1">
      <alignment horizontal="center" wrapText="1"/>
    </xf>
    <xf numFmtId="0" fontId="5" fillId="0" borderId="6" xfId="0" applyFont="1" applyBorder="1" applyAlignment="1">
      <alignment horizontal="center" wrapText="1"/>
    </xf>
    <xf numFmtId="0" fontId="1" fillId="0" borderId="0" xfId="0" applyFont="1" applyAlignment="1">
      <alignment horizontal="center"/>
    </xf>
    <xf numFmtId="0" fontId="0" fillId="0" borderId="0" xfId="0" applyAlignment="1">
      <alignment horizontal="left" vertical="top" wrapText="1"/>
    </xf>
    <xf numFmtId="0" fontId="0" fillId="0" borderId="0" xfId="0" applyFont="1" applyBorder="1" applyAlignment="1">
      <alignment horizontal="center"/>
    </xf>
    <xf numFmtId="0" fontId="0" fillId="0" borderId="6" xfId="0" applyFont="1" applyBorder="1" applyAlignment="1">
      <alignment horizontal="center"/>
    </xf>
    <xf numFmtId="0" fontId="0" fillId="0" borderId="1" xfId="0" applyFont="1" applyBorder="1" applyAlignment="1">
      <alignment horizontal="center"/>
    </xf>
    <xf numFmtId="0" fontId="0"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I182"/>
  <sheetViews>
    <sheetView tabSelected="1" topLeftCell="BI1" workbookViewId="0">
      <selection activeCell="CA4" sqref="CA4"/>
    </sheetView>
  </sheetViews>
  <sheetFormatPr defaultRowHeight="15" x14ac:dyDescent="0.25"/>
  <cols>
    <col min="1" max="1" width="5.7109375" customWidth="1"/>
    <col min="11" max="12" width="5.7109375" customWidth="1"/>
    <col min="22" max="23" width="5.7109375" customWidth="1"/>
    <col min="33" max="34" width="5.7109375" customWidth="1"/>
    <col min="44" max="45" width="5.7109375" customWidth="1"/>
    <col min="55" max="56" width="5.7109375" customWidth="1"/>
    <col min="66" max="67" width="5.7109375" customWidth="1"/>
    <col min="77" max="78" width="5.7109375" customWidth="1"/>
    <col min="88" max="88" width="5.7109375" customWidth="1"/>
  </cols>
  <sheetData>
    <row r="1" spans="2:87" ht="18.75" x14ac:dyDescent="0.3">
      <c r="B1" s="63" t="s">
        <v>2</v>
      </c>
      <c r="C1" s="63"/>
      <c r="D1" s="63"/>
      <c r="E1" s="63"/>
      <c r="F1" s="63"/>
      <c r="G1" s="63"/>
      <c r="H1" s="63"/>
      <c r="I1" s="63"/>
      <c r="J1" s="63"/>
      <c r="K1" s="4"/>
      <c r="L1" s="4"/>
      <c r="M1" s="63" t="s">
        <v>14</v>
      </c>
      <c r="N1" s="63"/>
      <c r="O1" s="63"/>
      <c r="P1" s="63"/>
      <c r="Q1" s="63"/>
      <c r="R1" s="63"/>
      <c r="S1" s="63"/>
      <c r="T1" s="63"/>
      <c r="U1" s="63"/>
      <c r="V1" s="4"/>
      <c r="W1" s="4"/>
      <c r="X1" s="63" t="s">
        <v>14</v>
      </c>
      <c r="Y1" s="63"/>
      <c r="Z1" s="63"/>
      <c r="AA1" s="63"/>
      <c r="AB1" s="63"/>
      <c r="AC1" s="63"/>
      <c r="AD1" s="63"/>
      <c r="AE1" s="63"/>
      <c r="AF1" s="63"/>
      <c r="AG1" s="4"/>
      <c r="AH1" s="4"/>
      <c r="AI1" s="63" t="s">
        <v>14</v>
      </c>
      <c r="AJ1" s="63"/>
      <c r="AK1" s="63"/>
      <c r="AL1" s="63"/>
      <c r="AM1" s="63"/>
      <c r="AN1" s="63"/>
      <c r="AO1" s="63"/>
      <c r="AP1" s="63"/>
      <c r="AQ1" s="63"/>
      <c r="AR1" s="4"/>
      <c r="AS1" s="4"/>
      <c r="AT1" s="63" t="s">
        <v>14</v>
      </c>
      <c r="AU1" s="63"/>
      <c r="AV1" s="63"/>
      <c r="AW1" s="63"/>
      <c r="AX1" s="63"/>
      <c r="AY1" s="63"/>
      <c r="AZ1" s="63"/>
      <c r="BA1" s="63"/>
      <c r="BB1" s="63"/>
      <c r="BC1" s="4"/>
      <c r="BD1" s="4"/>
      <c r="BE1" s="63" t="s">
        <v>14</v>
      </c>
      <c r="BF1" s="63"/>
      <c r="BG1" s="63"/>
      <c r="BH1" s="63"/>
      <c r="BI1" s="63"/>
      <c r="BJ1" s="63"/>
      <c r="BK1" s="63"/>
      <c r="BL1" s="63"/>
      <c r="BM1" s="63"/>
      <c r="BP1" s="63" t="s">
        <v>14</v>
      </c>
      <c r="BQ1" s="63"/>
      <c r="BR1" s="63"/>
      <c r="BS1" s="63"/>
      <c r="BT1" s="63"/>
      <c r="BU1" s="63"/>
      <c r="BV1" s="63"/>
      <c r="BW1" s="63"/>
      <c r="BX1" s="63"/>
      <c r="CA1" s="63" t="s">
        <v>14</v>
      </c>
      <c r="CB1" s="63"/>
      <c r="CC1" s="63"/>
      <c r="CD1" s="63"/>
      <c r="CE1" s="63"/>
      <c r="CF1" s="63"/>
      <c r="CG1" s="63"/>
      <c r="CH1" s="63"/>
      <c r="CI1" s="63"/>
    </row>
    <row r="2" spans="2:87" ht="17.100000000000001" customHeight="1" thickBot="1" x14ac:dyDescent="0.3">
      <c r="B2" s="84" t="s">
        <v>0</v>
      </c>
      <c r="C2" s="84"/>
      <c r="D2" s="84"/>
      <c r="E2" s="84"/>
      <c r="F2" s="84"/>
      <c r="G2" s="84"/>
      <c r="H2" s="84"/>
      <c r="I2" s="84"/>
      <c r="J2" s="84"/>
      <c r="K2" s="3"/>
      <c r="L2" s="3"/>
    </row>
    <row r="3" spans="2:87" ht="17.100000000000001" customHeight="1" thickTop="1" x14ac:dyDescent="0.25">
      <c r="M3" s="64" t="s">
        <v>15</v>
      </c>
      <c r="N3" s="65"/>
      <c r="O3" s="65"/>
      <c r="P3" s="65"/>
      <c r="Q3" s="65"/>
      <c r="R3" s="65"/>
      <c r="S3" s="65"/>
      <c r="T3" s="65"/>
      <c r="U3" s="66"/>
      <c r="V3" s="40"/>
      <c r="W3" s="40"/>
      <c r="X3" s="64" t="s">
        <v>43</v>
      </c>
      <c r="Y3" s="65"/>
      <c r="Z3" s="65"/>
      <c r="AA3" s="65"/>
      <c r="AB3" s="65"/>
      <c r="AC3" s="65"/>
      <c r="AD3" s="65"/>
      <c r="AE3" s="65"/>
      <c r="AF3" s="66"/>
      <c r="AG3" s="40"/>
      <c r="AH3" s="40"/>
      <c r="AI3" s="64" t="s">
        <v>91</v>
      </c>
      <c r="AJ3" s="65"/>
      <c r="AK3" s="65"/>
      <c r="AL3" s="65"/>
      <c r="AM3" s="65"/>
      <c r="AN3" s="65"/>
      <c r="AO3" s="65"/>
      <c r="AP3" s="65"/>
      <c r="AQ3" s="66"/>
      <c r="AR3" s="40"/>
      <c r="AS3" s="40"/>
      <c r="AT3" s="64" t="s">
        <v>124</v>
      </c>
      <c r="AU3" s="65"/>
      <c r="AV3" s="65"/>
      <c r="AW3" s="65"/>
      <c r="AX3" s="65"/>
      <c r="AY3" s="65"/>
      <c r="AZ3" s="65"/>
      <c r="BA3" s="65"/>
      <c r="BB3" s="66"/>
      <c r="BC3" s="40"/>
      <c r="BD3" s="40"/>
      <c r="BE3" s="64" t="s">
        <v>185</v>
      </c>
      <c r="BF3" s="65"/>
      <c r="BG3" s="65"/>
      <c r="BH3" s="65"/>
      <c r="BI3" s="65"/>
      <c r="BJ3" s="65"/>
      <c r="BK3" s="65"/>
      <c r="BL3" s="65"/>
      <c r="BM3" s="66"/>
      <c r="BP3" s="64" t="s">
        <v>215</v>
      </c>
      <c r="BQ3" s="65"/>
      <c r="BR3" s="65"/>
      <c r="BS3" s="65"/>
      <c r="BT3" s="65"/>
      <c r="BU3" s="65"/>
      <c r="BV3" s="65"/>
      <c r="BW3" s="65"/>
      <c r="BX3" s="66"/>
      <c r="CA3" s="64" t="s">
        <v>222</v>
      </c>
      <c r="CB3" s="65"/>
      <c r="CC3" s="65"/>
      <c r="CD3" s="65"/>
      <c r="CE3" s="65"/>
      <c r="CF3" s="65"/>
      <c r="CG3" s="65"/>
      <c r="CH3" s="65"/>
      <c r="CI3" s="66"/>
    </row>
    <row r="4" spans="2:87" ht="17.100000000000001" customHeight="1" x14ac:dyDescent="0.25">
      <c r="B4" s="81" t="s">
        <v>1</v>
      </c>
      <c r="C4" s="81"/>
      <c r="D4" s="81"/>
      <c r="E4" s="81"/>
      <c r="F4" s="81"/>
      <c r="G4" s="81"/>
      <c r="H4" s="81"/>
      <c r="I4" s="81"/>
      <c r="J4" s="81"/>
      <c r="K4" s="2"/>
      <c r="L4" s="2"/>
      <c r="M4" s="12"/>
      <c r="N4" s="8"/>
      <c r="O4" s="8"/>
      <c r="P4" s="8"/>
      <c r="Q4" s="8"/>
      <c r="R4" s="8"/>
      <c r="S4" s="8"/>
      <c r="T4" s="8"/>
      <c r="U4" s="13"/>
      <c r="V4" s="8"/>
      <c r="W4" s="8"/>
      <c r="X4" s="12"/>
      <c r="Y4" s="8"/>
      <c r="Z4" s="8"/>
      <c r="AA4" s="8"/>
      <c r="AB4" s="8"/>
      <c r="AC4" s="8"/>
      <c r="AD4" s="8"/>
      <c r="AE4" s="8"/>
      <c r="AF4" s="13"/>
      <c r="AG4" s="8"/>
      <c r="AH4" s="8"/>
      <c r="AI4" s="12"/>
      <c r="AJ4" s="8"/>
      <c r="AK4" s="8"/>
      <c r="AL4" s="8"/>
      <c r="AM4" s="8"/>
      <c r="AN4" s="8"/>
      <c r="AO4" s="8"/>
      <c r="AP4" s="8"/>
      <c r="AQ4" s="13"/>
      <c r="AR4" s="8"/>
      <c r="AS4" s="8"/>
      <c r="AT4" s="78" t="s">
        <v>162</v>
      </c>
      <c r="AU4" s="79"/>
      <c r="AV4" s="79"/>
      <c r="AW4" s="79"/>
      <c r="AX4" s="79"/>
      <c r="AY4" s="79"/>
      <c r="AZ4" s="79"/>
      <c r="BA4" s="79"/>
      <c r="BB4" s="80"/>
      <c r="BC4" s="41"/>
      <c r="BD4" s="41"/>
      <c r="BE4" s="12"/>
      <c r="BF4" s="8"/>
      <c r="BG4" s="8"/>
      <c r="BH4" s="8"/>
      <c r="BI4" s="8"/>
      <c r="BJ4" s="8"/>
      <c r="BK4" s="8"/>
      <c r="BL4" s="8"/>
      <c r="BM4" s="13"/>
      <c r="BP4" s="12"/>
      <c r="BQ4" s="8"/>
      <c r="BR4" s="8"/>
      <c r="BS4" s="8"/>
      <c r="BT4" s="8"/>
      <c r="BU4" s="8"/>
      <c r="BV4" s="8"/>
      <c r="BW4" s="8"/>
      <c r="BX4" s="13"/>
      <c r="CA4" s="12"/>
      <c r="CB4" s="8"/>
      <c r="CC4" s="8"/>
      <c r="CD4" s="8"/>
      <c r="CE4" s="8"/>
      <c r="CF4" s="8"/>
      <c r="CG4" s="8"/>
      <c r="CH4" s="8"/>
      <c r="CI4" s="13"/>
    </row>
    <row r="5" spans="2:87" ht="17.100000000000001" customHeight="1" x14ac:dyDescent="0.25">
      <c r="B5" s="81"/>
      <c r="C5" s="81"/>
      <c r="D5" s="81"/>
      <c r="E5" s="81"/>
      <c r="F5" s="81"/>
      <c r="G5" s="81"/>
      <c r="H5" s="81"/>
      <c r="I5" s="81"/>
      <c r="J5" s="81"/>
      <c r="K5" s="2"/>
      <c r="L5" s="2"/>
      <c r="M5" s="12"/>
      <c r="N5" s="8"/>
      <c r="O5" s="70" t="s">
        <v>7</v>
      </c>
      <c r="P5" s="70"/>
      <c r="Q5" s="70" t="s">
        <v>19</v>
      </c>
      <c r="R5" s="70"/>
      <c r="S5" s="70" t="s">
        <v>8</v>
      </c>
      <c r="T5" s="70"/>
      <c r="U5" s="13"/>
      <c r="V5" s="8"/>
      <c r="W5" s="8"/>
      <c r="X5" s="36" t="s">
        <v>56</v>
      </c>
      <c r="Y5" s="8"/>
      <c r="Z5" s="8"/>
      <c r="AA5" s="8"/>
      <c r="AB5" s="20"/>
      <c r="AC5" s="20"/>
      <c r="AD5" s="20"/>
      <c r="AE5" s="20"/>
      <c r="AF5" s="32"/>
      <c r="AG5" s="20"/>
      <c r="AH5" s="20"/>
      <c r="AI5" s="36" t="s">
        <v>218</v>
      </c>
      <c r="AJ5" s="8"/>
      <c r="AK5" s="8"/>
      <c r="AL5" s="8"/>
      <c r="AM5" s="8"/>
      <c r="AN5" s="8"/>
      <c r="AO5" s="8"/>
      <c r="AP5" s="8"/>
      <c r="AQ5" s="13"/>
      <c r="AR5" s="8"/>
      <c r="AS5" s="8"/>
      <c r="AT5" s="42"/>
      <c r="AU5" s="40"/>
      <c r="AV5" s="40"/>
      <c r="AW5" s="40"/>
      <c r="AX5" s="40"/>
      <c r="AY5" s="40"/>
      <c r="AZ5" s="40"/>
      <c r="BA5" s="40"/>
      <c r="BB5" s="43"/>
      <c r="BC5" s="40"/>
      <c r="BD5" s="40"/>
      <c r="BE5" s="12"/>
      <c r="BF5" s="8"/>
      <c r="BG5" s="8"/>
      <c r="BH5" s="8"/>
      <c r="BI5" s="20" t="s">
        <v>7</v>
      </c>
      <c r="BJ5" s="20"/>
      <c r="BK5" s="20" t="s">
        <v>8</v>
      </c>
      <c r="BL5" s="20"/>
      <c r="BM5" s="32" t="s">
        <v>19</v>
      </c>
      <c r="BP5" s="12"/>
      <c r="BQ5" s="8"/>
      <c r="BR5" s="70" t="s">
        <v>7</v>
      </c>
      <c r="BS5" s="70"/>
      <c r="BT5" s="70" t="s">
        <v>8</v>
      </c>
      <c r="BU5" s="70"/>
      <c r="BV5" s="70" t="s">
        <v>19</v>
      </c>
      <c r="BW5" s="70"/>
      <c r="BX5" s="13"/>
      <c r="CA5" s="12" t="s">
        <v>104</v>
      </c>
      <c r="CB5" s="8"/>
      <c r="CC5" s="8"/>
      <c r="CD5" s="8"/>
      <c r="CE5" s="20"/>
      <c r="CF5" s="20"/>
      <c r="CG5" s="20"/>
      <c r="CH5" s="20"/>
      <c r="CI5" s="32"/>
    </row>
    <row r="6" spans="2:87" ht="17.100000000000001" customHeight="1" x14ac:dyDescent="0.25">
      <c r="B6" s="81"/>
      <c r="C6" s="81"/>
      <c r="D6" s="81"/>
      <c r="E6" s="81"/>
      <c r="F6" s="81"/>
      <c r="G6" s="81"/>
      <c r="H6" s="81"/>
      <c r="I6" s="81"/>
      <c r="J6" s="81"/>
      <c r="K6" s="2"/>
      <c r="L6" s="2"/>
      <c r="M6" s="12"/>
      <c r="N6" s="8"/>
      <c r="O6" s="71" t="s">
        <v>20</v>
      </c>
      <c r="P6" s="67" t="s">
        <v>21</v>
      </c>
      <c r="Q6" s="71" t="s">
        <v>20</v>
      </c>
      <c r="R6" s="67" t="s">
        <v>22</v>
      </c>
      <c r="S6" s="71" t="s">
        <v>20</v>
      </c>
      <c r="T6" s="67" t="s">
        <v>23</v>
      </c>
      <c r="U6" s="13"/>
      <c r="V6" s="8"/>
      <c r="W6" s="8"/>
      <c r="X6" s="12"/>
      <c r="Y6" s="8"/>
      <c r="Z6" s="8"/>
      <c r="AA6" s="8"/>
      <c r="AB6" s="20" t="s">
        <v>7</v>
      </c>
      <c r="AC6" s="20"/>
      <c r="AD6" s="20" t="s">
        <v>8</v>
      </c>
      <c r="AE6" s="20"/>
      <c r="AF6" s="32" t="s">
        <v>89</v>
      </c>
      <c r="AG6" s="20"/>
      <c r="AH6" s="20"/>
      <c r="AI6" s="12"/>
      <c r="AJ6" s="8"/>
      <c r="AK6" s="8"/>
      <c r="AL6" s="8"/>
      <c r="AM6" s="20" t="s">
        <v>7</v>
      </c>
      <c r="AN6" s="20"/>
      <c r="AO6" s="20" t="s">
        <v>8</v>
      </c>
      <c r="AP6" s="20"/>
      <c r="AQ6" s="32" t="s">
        <v>19</v>
      </c>
      <c r="AR6" s="20"/>
      <c r="AS6" s="20"/>
      <c r="AT6" s="36" t="s">
        <v>44</v>
      </c>
      <c r="AU6" s="8"/>
      <c r="AV6" s="8"/>
      <c r="AW6" s="8"/>
      <c r="AX6" s="8"/>
      <c r="AY6" s="8"/>
      <c r="AZ6" s="8"/>
      <c r="BA6" s="8"/>
      <c r="BB6" s="13"/>
      <c r="BC6" s="8"/>
      <c r="BD6" s="8"/>
      <c r="BE6" s="26" t="s">
        <v>93</v>
      </c>
      <c r="BF6" s="8"/>
      <c r="BG6" s="8"/>
      <c r="BH6" s="8"/>
      <c r="BI6" s="9">
        <v>4</v>
      </c>
      <c r="BJ6" s="9"/>
      <c r="BK6" s="9">
        <v>1</v>
      </c>
      <c r="BL6" s="9"/>
      <c r="BM6" s="33">
        <v>0</v>
      </c>
      <c r="BP6" s="12"/>
      <c r="BQ6" s="8"/>
      <c r="BR6" s="71" t="s">
        <v>20</v>
      </c>
      <c r="BS6" s="67" t="s">
        <v>21</v>
      </c>
      <c r="BT6" s="71" t="s">
        <v>20</v>
      </c>
      <c r="BU6" s="67" t="s">
        <v>22</v>
      </c>
      <c r="BV6" s="71" t="s">
        <v>20</v>
      </c>
      <c r="BW6" s="67" t="s">
        <v>23</v>
      </c>
      <c r="BX6" s="13"/>
      <c r="CA6" s="12"/>
      <c r="CB6" s="8"/>
      <c r="CC6" s="8"/>
      <c r="CD6" s="8"/>
      <c r="CE6" s="20" t="s">
        <v>7</v>
      </c>
      <c r="CF6" s="20"/>
      <c r="CG6" s="20" t="s">
        <v>8</v>
      </c>
      <c r="CH6" s="20"/>
      <c r="CI6" s="32" t="s">
        <v>19</v>
      </c>
    </row>
    <row r="7" spans="2:87" ht="17.100000000000001" customHeight="1" x14ac:dyDescent="0.25">
      <c r="B7" s="81"/>
      <c r="C7" s="81"/>
      <c r="D7" s="81"/>
      <c r="E7" s="81"/>
      <c r="F7" s="81"/>
      <c r="G7" s="81"/>
      <c r="H7" s="81"/>
      <c r="I7" s="81"/>
      <c r="J7" s="81"/>
      <c r="K7" s="2"/>
      <c r="L7" s="2"/>
      <c r="M7" s="68"/>
      <c r="N7" s="69"/>
      <c r="O7" s="71"/>
      <c r="P7" s="67"/>
      <c r="Q7" s="71"/>
      <c r="R7" s="67"/>
      <c r="S7" s="71"/>
      <c r="T7" s="67"/>
      <c r="U7" s="13"/>
      <c r="V7" s="8"/>
      <c r="W7" s="8"/>
      <c r="X7" s="12" t="s">
        <v>45</v>
      </c>
      <c r="Y7" s="8"/>
      <c r="Z7" s="8"/>
      <c r="AA7" s="8"/>
      <c r="AB7" s="24">
        <v>5</v>
      </c>
      <c r="AC7" s="24"/>
      <c r="AD7" s="24">
        <v>9</v>
      </c>
      <c r="AE7" s="24"/>
      <c r="AF7" s="47">
        <v>9</v>
      </c>
      <c r="AG7" s="24"/>
      <c r="AH7" s="24"/>
      <c r="AI7" s="12" t="s">
        <v>92</v>
      </c>
      <c r="AJ7" s="8"/>
      <c r="AK7" s="8"/>
      <c r="AL7" s="8"/>
      <c r="AM7" s="9">
        <v>18</v>
      </c>
      <c r="AN7" s="9"/>
      <c r="AO7" s="9">
        <v>9</v>
      </c>
      <c r="AP7" s="9"/>
      <c r="AQ7" s="33">
        <v>3</v>
      </c>
      <c r="AR7" s="24"/>
      <c r="AS7" s="24"/>
      <c r="AT7" s="12"/>
      <c r="AU7" s="8"/>
      <c r="AV7" s="8"/>
      <c r="AW7" s="8"/>
      <c r="AX7" s="44" t="s">
        <v>119</v>
      </c>
      <c r="AY7" s="54" t="s">
        <v>120</v>
      </c>
      <c r="AZ7" s="44" t="s">
        <v>121</v>
      </c>
      <c r="BA7" s="54" t="s">
        <v>122</v>
      </c>
      <c r="BB7" s="45" t="s">
        <v>123</v>
      </c>
      <c r="BC7" s="44"/>
      <c r="BD7" s="44"/>
      <c r="BE7" s="46" t="s">
        <v>42</v>
      </c>
      <c r="BF7" s="8"/>
      <c r="BG7" s="8"/>
      <c r="BH7" s="8"/>
      <c r="BI7" s="9">
        <v>37</v>
      </c>
      <c r="BJ7" s="9"/>
      <c r="BK7" s="9">
        <v>6</v>
      </c>
      <c r="BL7" s="9"/>
      <c r="BM7" s="33">
        <v>0</v>
      </c>
      <c r="BP7" s="68"/>
      <c r="BQ7" s="69"/>
      <c r="BR7" s="71"/>
      <c r="BS7" s="67"/>
      <c r="BT7" s="71"/>
      <c r="BU7" s="67"/>
      <c r="BV7" s="71"/>
      <c r="BW7" s="67"/>
      <c r="BX7" s="13"/>
      <c r="CA7" s="12" t="s">
        <v>109</v>
      </c>
      <c r="CB7" s="8"/>
      <c r="CC7" s="8"/>
      <c r="CD7" s="8"/>
      <c r="CE7" s="86">
        <v>11</v>
      </c>
      <c r="CF7" s="86"/>
      <c r="CG7" s="86">
        <v>18</v>
      </c>
      <c r="CH7" s="86"/>
      <c r="CI7" s="87">
        <v>15</v>
      </c>
    </row>
    <row r="8" spans="2:87" ht="17.100000000000001" customHeight="1" x14ac:dyDescent="0.25">
      <c r="M8" s="68" t="s">
        <v>16</v>
      </c>
      <c r="N8" s="69"/>
      <c r="O8" s="24">
        <v>1651</v>
      </c>
      <c r="P8" s="11">
        <f>O8/O11</f>
        <v>0.60587155963302752</v>
      </c>
      <c r="Q8" s="24">
        <v>410</v>
      </c>
      <c r="R8" s="11">
        <f>Q8/Q11</f>
        <v>0.49457177322074791</v>
      </c>
      <c r="S8" s="24">
        <v>526</v>
      </c>
      <c r="T8" s="11">
        <f>S8/S11</f>
        <v>0.4361525704809287</v>
      </c>
      <c r="U8" s="13"/>
      <c r="V8" s="8"/>
      <c r="W8" s="8"/>
      <c r="X8" s="12" t="s">
        <v>47</v>
      </c>
      <c r="Y8" s="8"/>
      <c r="Z8" s="8"/>
      <c r="AA8" s="8"/>
      <c r="AB8" s="24">
        <v>14</v>
      </c>
      <c r="AC8" s="24"/>
      <c r="AD8" s="24">
        <v>12</v>
      </c>
      <c r="AE8" s="24"/>
      <c r="AF8" s="47">
        <v>16</v>
      </c>
      <c r="AG8" s="24"/>
      <c r="AH8" s="24"/>
      <c r="AI8" s="12" t="s">
        <v>93</v>
      </c>
      <c r="AJ8" s="8"/>
      <c r="AK8" s="8"/>
      <c r="AL8" s="8"/>
      <c r="AM8" s="9">
        <v>23</v>
      </c>
      <c r="AN8" s="9"/>
      <c r="AO8" s="9">
        <v>13</v>
      </c>
      <c r="AP8" s="9"/>
      <c r="AQ8" s="33">
        <v>1</v>
      </c>
      <c r="AR8" s="24"/>
      <c r="AS8" s="24"/>
      <c r="AT8" s="12" t="s">
        <v>45</v>
      </c>
      <c r="AU8" s="8"/>
      <c r="AV8" s="8"/>
      <c r="AW8" s="8"/>
      <c r="AX8" s="9">
        <v>0</v>
      </c>
      <c r="AY8" s="55">
        <v>0</v>
      </c>
      <c r="AZ8" s="9">
        <v>0</v>
      </c>
      <c r="BA8" s="55" t="s">
        <v>125</v>
      </c>
      <c r="BB8" s="33">
        <v>0</v>
      </c>
      <c r="BC8" s="24"/>
      <c r="BD8" s="24"/>
      <c r="BE8" s="26" t="s">
        <v>94</v>
      </c>
      <c r="BF8" s="8"/>
      <c r="BG8" s="8"/>
      <c r="BH8" s="8"/>
      <c r="BI8" s="9">
        <v>3</v>
      </c>
      <c r="BJ8" s="9"/>
      <c r="BK8" s="9">
        <v>2</v>
      </c>
      <c r="BL8" s="9"/>
      <c r="BM8" s="33">
        <v>1</v>
      </c>
      <c r="BP8" s="68" t="s">
        <v>16</v>
      </c>
      <c r="BQ8" s="69"/>
      <c r="BR8" s="59">
        <v>276</v>
      </c>
      <c r="BS8" s="11">
        <f>BR8/BR11</f>
        <v>0.66187050359712229</v>
      </c>
      <c r="BT8" s="59">
        <v>194</v>
      </c>
      <c r="BU8" s="11">
        <f>BT8/BT11</f>
        <v>0.50520833333333337</v>
      </c>
      <c r="BV8" s="59">
        <v>178</v>
      </c>
      <c r="BW8" s="11">
        <f>BV8/BV11</f>
        <v>0.60544217687074831</v>
      </c>
      <c r="BX8" s="13"/>
      <c r="CA8" s="12" t="s">
        <v>39</v>
      </c>
      <c r="CB8" s="8"/>
      <c r="CC8" s="8"/>
      <c r="CD8" s="8"/>
      <c r="CE8" s="86">
        <v>9</v>
      </c>
      <c r="CF8" s="86"/>
      <c r="CG8" s="86">
        <v>22</v>
      </c>
      <c r="CH8" s="86"/>
      <c r="CI8" s="87">
        <v>10</v>
      </c>
    </row>
    <row r="9" spans="2:87" ht="17.100000000000001" customHeight="1" x14ac:dyDescent="0.25">
      <c r="B9" s="85" t="s">
        <v>3</v>
      </c>
      <c r="C9" s="85"/>
      <c r="D9" s="85"/>
      <c r="E9" s="85"/>
      <c r="F9" s="85"/>
      <c r="G9" s="85"/>
      <c r="H9" s="85"/>
      <c r="I9" s="85"/>
      <c r="J9" s="85"/>
      <c r="K9" s="21"/>
      <c r="L9" s="21"/>
      <c r="M9" s="26" t="s">
        <v>17</v>
      </c>
      <c r="N9" s="27"/>
      <c r="O9" s="24">
        <v>580</v>
      </c>
      <c r="P9" s="11">
        <f>O9/O11</f>
        <v>0.21284403669724772</v>
      </c>
      <c r="Q9" s="24">
        <v>101</v>
      </c>
      <c r="R9" s="11">
        <f>Q9/Q11</f>
        <v>0.12183353437876961</v>
      </c>
      <c r="S9" s="24">
        <v>266</v>
      </c>
      <c r="T9" s="11">
        <f>S9/S11</f>
        <v>0.22056384742951907</v>
      </c>
      <c r="U9" s="13"/>
      <c r="V9" s="8"/>
      <c r="W9" s="8"/>
      <c r="X9" s="12" t="s">
        <v>48</v>
      </c>
      <c r="Y9" s="8"/>
      <c r="Z9" s="8"/>
      <c r="AA9" s="8"/>
      <c r="AB9" s="24">
        <v>29</v>
      </c>
      <c r="AC9" s="24"/>
      <c r="AD9" s="24">
        <v>20</v>
      </c>
      <c r="AE9" s="24"/>
      <c r="AF9" s="47">
        <v>27</v>
      </c>
      <c r="AG9" s="24"/>
      <c r="AH9" s="24"/>
      <c r="AI9" s="12" t="s">
        <v>42</v>
      </c>
      <c r="AJ9" s="8"/>
      <c r="AK9" s="8"/>
      <c r="AL9" s="8"/>
      <c r="AM9" s="9">
        <v>70</v>
      </c>
      <c r="AN9" s="9"/>
      <c r="AO9" s="9">
        <v>19</v>
      </c>
      <c r="AP9" s="9"/>
      <c r="AQ9" s="33">
        <v>5</v>
      </c>
      <c r="AR9" s="24"/>
      <c r="AS9" s="24"/>
      <c r="AT9" s="12" t="s">
        <v>47</v>
      </c>
      <c r="AU9" s="8"/>
      <c r="AV9" s="8"/>
      <c r="AW9" s="8"/>
      <c r="AX9" s="9" t="s">
        <v>126</v>
      </c>
      <c r="AY9" s="55" t="s">
        <v>127</v>
      </c>
      <c r="AZ9" s="9">
        <v>0</v>
      </c>
      <c r="BA9" s="55" t="s">
        <v>128</v>
      </c>
      <c r="BB9" s="33">
        <v>0</v>
      </c>
      <c r="BC9" s="24"/>
      <c r="BD9" s="24"/>
      <c r="BE9" s="26" t="s">
        <v>48</v>
      </c>
      <c r="BF9" s="8"/>
      <c r="BG9" s="8"/>
      <c r="BH9" s="8"/>
      <c r="BI9" s="9">
        <v>0</v>
      </c>
      <c r="BJ9" s="9"/>
      <c r="BK9" s="9">
        <v>1</v>
      </c>
      <c r="BL9" s="9"/>
      <c r="BM9" s="33">
        <v>3</v>
      </c>
      <c r="BP9" s="60" t="s">
        <v>17</v>
      </c>
      <c r="BQ9" s="61"/>
      <c r="BR9" s="59">
        <v>89</v>
      </c>
      <c r="BS9" s="11">
        <f>BR9/BR11</f>
        <v>0.21342925659472423</v>
      </c>
      <c r="BT9" s="59">
        <v>73</v>
      </c>
      <c r="BU9" s="11">
        <f>BT9/BT11</f>
        <v>0.19010416666666666</v>
      </c>
      <c r="BV9" s="59">
        <v>30</v>
      </c>
      <c r="BW9" s="11">
        <f>BV9/BV11</f>
        <v>0.10204081632653061</v>
      </c>
      <c r="BX9" s="13"/>
      <c r="CA9" s="12" t="s">
        <v>114</v>
      </c>
      <c r="CB9" s="8"/>
      <c r="CC9" s="8"/>
      <c r="CD9" s="8"/>
      <c r="CE9" s="86">
        <v>5</v>
      </c>
      <c r="CF9" s="86"/>
      <c r="CG9" s="86">
        <v>10</v>
      </c>
      <c r="CH9" s="86"/>
      <c r="CI9" s="87">
        <v>4</v>
      </c>
    </row>
    <row r="10" spans="2:87" ht="17.100000000000001" customHeight="1" thickBot="1" x14ac:dyDescent="0.3">
      <c r="B10" s="85"/>
      <c r="C10" s="85"/>
      <c r="D10" s="85"/>
      <c r="E10" s="85"/>
      <c r="F10" s="85"/>
      <c r="G10" s="85"/>
      <c r="H10" s="85"/>
      <c r="I10" s="85"/>
      <c r="J10" s="85"/>
      <c r="K10" s="21"/>
      <c r="L10" s="21"/>
      <c r="M10" s="26" t="s">
        <v>18</v>
      </c>
      <c r="N10" s="27"/>
      <c r="O10" s="6">
        <v>494</v>
      </c>
      <c r="P10" s="11">
        <f>O10/O11</f>
        <v>0.18128440366972476</v>
      </c>
      <c r="Q10" s="6">
        <v>318</v>
      </c>
      <c r="R10" s="11">
        <f>Q10/Q11</f>
        <v>0.3835946924004825</v>
      </c>
      <c r="S10" s="6">
        <v>414</v>
      </c>
      <c r="T10" s="11">
        <f>S10/S11</f>
        <v>0.34328358208955223</v>
      </c>
      <c r="U10" s="13"/>
      <c r="V10" s="8"/>
      <c r="W10" s="8"/>
      <c r="X10" s="12" t="s">
        <v>49</v>
      </c>
      <c r="Y10" s="8"/>
      <c r="Z10" s="8"/>
      <c r="AA10" s="8"/>
      <c r="AB10" s="24">
        <v>38</v>
      </c>
      <c r="AC10" s="24"/>
      <c r="AD10" s="24">
        <v>11</v>
      </c>
      <c r="AE10" s="24"/>
      <c r="AF10" s="47">
        <v>3</v>
      </c>
      <c r="AG10" s="24"/>
      <c r="AH10" s="24"/>
      <c r="AI10" s="12" t="s">
        <v>94</v>
      </c>
      <c r="AJ10" s="8"/>
      <c r="AK10" s="8"/>
      <c r="AL10" s="8"/>
      <c r="AM10" s="9">
        <v>13</v>
      </c>
      <c r="AN10" s="9"/>
      <c r="AO10" s="9">
        <v>14</v>
      </c>
      <c r="AP10" s="9"/>
      <c r="AQ10" s="33">
        <v>2</v>
      </c>
      <c r="AR10" s="24"/>
      <c r="AS10" s="24"/>
      <c r="AT10" s="12" t="s">
        <v>48</v>
      </c>
      <c r="AU10" s="8"/>
      <c r="AV10" s="8"/>
      <c r="AW10" s="8"/>
      <c r="AX10" s="9" t="s">
        <v>129</v>
      </c>
      <c r="AY10" s="55" t="s">
        <v>86</v>
      </c>
      <c r="AZ10" s="9" t="s">
        <v>86</v>
      </c>
      <c r="BA10" s="55" t="s">
        <v>86</v>
      </c>
      <c r="BB10" s="33" t="s">
        <v>130</v>
      </c>
      <c r="BC10" s="24"/>
      <c r="BD10" s="24"/>
      <c r="BE10" s="38" t="s">
        <v>49</v>
      </c>
      <c r="BF10" s="8"/>
      <c r="BG10" s="8"/>
      <c r="BH10" s="8"/>
      <c r="BI10" s="9">
        <v>4</v>
      </c>
      <c r="BJ10" s="9"/>
      <c r="BK10" s="9">
        <v>0</v>
      </c>
      <c r="BL10" s="9"/>
      <c r="BM10" s="33">
        <v>1</v>
      </c>
      <c r="BP10" s="60" t="s">
        <v>18</v>
      </c>
      <c r="BQ10" s="61"/>
      <c r="BR10" s="6">
        <v>52</v>
      </c>
      <c r="BS10" s="11">
        <f>BR10/BR11</f>
        <v>0.12470023980815348</v>
      </c>
      <c r="BT10" s="6">
        <v>117</v>
      </c>
      <c r="BU10" s="11">
        <f>BT10/BT11</f>
        <v>0.3046875</v>
      </c>
      <c r="BV10" s="6">
        <v>86</v>
      </c>
      <c r="BW10" s="11">
        <f>BV10/BV11</f>
        <v>0.29251700680272108</v>
      </c>
      <c r="BX10" s="13"/>
      <c r="CA10" s="12" t="s">
        <v>115</v>
      </c>
      <c r="CB10" s="8"/>
      <c r="CC10" s="8"/>
      <c r="CD10" s="8"/>
      <c r="CE10" s="86">
        <v>15</v>
      </c>
      <c r="CF10" s="86"/>
      <c r="CG10" s="86">
        <v>33</v>
      </c>
      <c r="CH10" s="86"/>
      <c r="CI10" s="87">
        <v>28</v>
      </c>
    </row>
    <row r="11" spans="2:87" ht="17.100000000000001" customHeight="1" thickTop="1" thickBot="1" x14ac:dyDescent="0.3">
      <c r="B11" s="85"/>
      <c r="C11" s="85"/>
      <c r="D11" s="85"/>
      <c r="E11" s="85"/>
      <c r="F11" s="85"/>
      <c r="G11" s="85"/>
      <c r="H11" s="85"/>
      <c r="I11" s="85"/>
      <c r="J11" s="85"/>
      <c r="K11" s="21"/>
      <c r="L11" s="21"/>
      <c r="M11" s="26" t="s">
        <v>13</v>
      </c>
      <c r="N11" s="27"/>
      <c r="O11" s="24">
        <f>SUM(O8:O10)</f>
        <v>2725</v>
      </c>
      <c r="P11" s="24"/>
      <c r="Q11" s="24">
        <f>SUM(Q8:Q10)</f>
        <v>829</v>
      </c>
      <c r="R11" s="24"/>
      <c r="S11" s="24">
        <f>SUM(S8:S10)</f>
        <v>1206</v>
      </c>
      <c r="T11" s="24"/>
      <c r="U11" s="13"/>
      <c r="V11" s="8"/>
      <c r="W11" s="8"/>
      <c r="X11" s="12" t="s">
        <v>50</v>
      </c>
      <c r="Y11" s="8"/>
      <c r="Z11" s="8"/>
      <c r="AA11" s="8"/>
      <c r="AB11" s="24">
        <v>25</v>
      </c>
      <c r="AC11" s="24"/>
      <c r="AD11" s="24">
        <v>29</v>
      </c>
      <c r="AE11" s="24"/>
      <c r="AF11" s="47">
        <v>26</v>
      </c>
      <c r="AG11" s="24"/>
      <c r="AH11" s="24"/>
      <c r="AI11" s="12" t="s">
        <v>95</v>
      </c>
      <c r="AJ11" s="8"/>
      <c r="AK11" s="8"/>
      <c r="AL11" s="8"/>
      <c r="AM11" s="9">
        <v>48</v>
      </c>
      <c r="AN11" s="9"/>
      <c r="AO11" s="9">
        <v>20</v>
      </c>
      <c r="AP11" s="9"/>
      <c r="AQ11" s="33">
        <v>14</v>
      </c>
      <c r="AR11" s="24"/>
      <c r="AS11" s="24"/>
      <c r="AT11" s="12" t="s">
        <v>49</v>
      </c>
      <c r="AU11" s="8"/>
      <c r="AV11" s="8"/>
      <c r="AW11" s="8"/>
      <c r="AX11" s="9" t="s">
        <v>131</v>
      </c>
      <c r="AY11" s="55" t="s">
        <v>64</v>
      </c>
      <c r="AZ11" s="9" t="s">
        <v>132</v>
      </c>
      <c r="BA11" s="55" t="s">
        <v>133</v>
      </c>
      <c r="BB11" s="33" t="s">
        <v>134</v>
      </c>
      <c r="BC11" s="24"/>
      <c r="BD11" s="24"/>
      <c r="BE11" s="26" t="s">
        <v>39</v>
      </c>
      <c r="BF11" s="8"/>
      <c r="BG11" s="8"/>
      <c r="BH11" s="8"/>
      <c r="BI11" s="9">
        <v>41</v>
      </c>
      <c r="BJ11" s="9"/>
      <c r="BK11" s="9">
        <v>42</v>
      </c>
      <c r="BL11" s="9"/>
      <c r="BM11" s="33">
        <v>25</v>
      </c>
      <c r="BP11" s="60" t="s">
        <v>13</v>
      </c>
      <c r="BQ11" s="61"/>
      <c r="BR11" s="59">
        <f>SUM(BR8:BR10)</f>
        <v>417</v>
      </c>
      <c r="BS11" s="59"/>
      <c r="BT11" s="59">
        <f>SUM(BT8:BT10)</f>
        <v>384</v>
      </c>
      <c r="BU11" s="59"/>
      <c r="BV11" s="59">
        <f>SUM(BV8:BV10)</f>
        <v>294</v>
      </c>
      <c r="BW11" s="59"/>
      <c r="BX11" s="13"/>
      <c r="CA11" s="12" t="s">
        <v>118</v>
      </c>
      <c r="CB11" s="8"/>
      <c r="CC11" s="8"/>
      <c r="CD11" s="8"/>
      <c r="CE11" s="88">
        <f>CE12-SUM(CE7:CE10)</f>
        <v>12</v>
      </c>
      <c r="CF11" s="86"/>
      <c r="CG11" s="88">
        <f>CG12-SUM(CG7:CG10)</f>
        <v>34</v>
      </c>
      <c r="CH11" s="86"/>
      <c r="CI11" s="89">
        <f>CI12-SUM(CI7:CI10)</f>
        <v>29</v>
      </c>
    </row>
    <row r="12" spans="2:87" ht="17.100000000000001" customHeight="1" thickTop="1" thickBot="1" x14ac:dyDescent="0.3">
      <c r="B12" s="85"/>
      <c r="C12" s="85"/>
      <c r="D12" s="85"/>
      <c r="E12" s="85"/>
      <c r="F12" s="85"/>
      <c r="G12" s="85"/>
      <c r="H12" s="85"/>
      <c r="I12" s="85"/>
      <c r="J12" s="85"/>
      <c r="K12" s="21"/>
      <c r="L12" s="21"/>
      <c r="M12" s="14"/>
      <c r="N12" s="15"/>
      <c r="O12" s="15"/>
      <c r="P12" s="15"/>
      <c r="Q12" s="15"/>
      <c r="R12" s="15"/>
      <c r="S12" s="15"/>
      <c r="T12" s="15"/>
      <c r="U12" s="19"/>
      <c r="V12" s="8"/>
      <c r="W12" s="8"/>
      <c r="X12" s="12" t="s">
        <v>51</v>
      </c>
      <c r="Y12" s="8"/>
      <c r="Z12" s="8"/>
      <c r="AA12" s="8"/>
      <c r="AB12" s="24">
        <v>53</v>
      </c>
      <c r="AC12" s="24"/>
      <c r="AD12" s="24">
        <v>34</v>
      </c>
      <c r="AE12" s="24"/>
      <c r="AF12" s="47">
        <v>37</v>
      </c>
      <c r="AG12" s="24"/>
      <c r="AH12" s="24"/>
      <c r="AI12" s="12" t="s">
        <v>96</v>
      </c>
      <c r="AJ12" s="8"/>
      <c r="AK12" s="8"/>
      <c r="AL12" s="8"/>
      <c r="AM12" s="9">
        <v>18</v>
      </c>
      <c r="AN12" s="9"/>
      <c r="AO12" s="9">
        <v>12</v>
      </c>
      <c r="AP12" s="9"/>
      <c r="AQ12" s="33">
        <v>2</v>
      </c>
      <c r="AR12" s="24"/>
      <c r="AS12" s="24"/>
      <c r="AT12" s="12" t="s">
        <v>50</v>
      </c>
      <c r="AU12" s="8"/>
      <c r="AV12" s="8"/>
      <c r="AW12" s="8"/>
      <c r="AX12" s="9" t="s">
        <v>135</v>
      </c>
      <c r="AY12" s="55" t="s">
        <v>135</v>
      </c>
      <c r="AZ12" s="9" t="s">
        <v>136</v>
      </c>
      <c r="BA12" s="55" t="s">
        <v>137</v>
      </c>
      <c r="BB12" s="33" t="s">
        <v>86</v>
      </c>
      <c r="BC12" s="24"/>
      <c r="BD12" s="24"/>
      <c r="BE12" s="26" t="s">
        <v>41</v>
      </c>
      <c r="BF12" s="8"/>
      <c r="BG12" s="8"/>
      <c r="BH12" s="8"/>
      <c r="BI12" s="9">
        <v>0</v>
      </c>
      <c r="BJ12" s="9"/>
      <c r="BK12" s="9">
        <v>1</v>
      </c>
      <c r="BL12" s="9"/>
      <c r="BM12" s="33">
        <v>2</v>
      </c>
      <c r="BP12" s="14"/>
      <c r="BQ12" s="15"/>
      <c r="BR12" s="15"/>
      <c r="BS12" s="15"/>
      <c r="BT12" s="15"/>
      <c r="BU12" s="15"/>
      <c r="BV12" s="15"/>
      <c r="BW12" s="15"/>
      <c r="BX12" s="19"/>
      <c r="CA12" s="12" t="s">
        <v>13</v>
      </c>
      <c r="CB12" s="8"/>
      <c r="CC12" s="8"/>
      <c r="CD12" s="8"/>
      <c r="CE12" s="86">
        <v>52</v>
      </c>
      <c r="CF12" s="86"/>
      <c r="CG12" s="86">
        <v>117</v>
      </c>
      <c r="CH12" s="86"/>
      <c r="CI12" s="87">
        <v>86</v>
      </c>
    </row>
    <row r="13" spans="2:87" ht="17.100000000000001" customHeight="1" thickTop="1" x14ac:dyDescent="0.25">
      <c r="B13" s="22"/>
      <c r="C13" s="22"/>
      <c r="D13" s="22"/>
      <c r="E13" s="22"/>
      <c r="F13" s="22"/>
      <c r="G13" s="22"/>
      <c r="H13" s="22"/>
      <c r="I13" s="22"/>
      <c r="J13" s="22"/>
      <c r="K13" s="22"/>
      <c r="L13" s="22"/>
      <c r="X13" s="12" t="s">
        <v>41</v>
      </c>
      <c r="Y13" s="8"/>
      <c r="Z13" s="8"/>
      <c r="AA13" s="8"/>
      <c r="AB13" s="24">
        <v>104</v>
      </c>
      <c r="AC13" s="24"/>
      <c r="AD13" s="24">
        <v>52</v>
      </c>
      <c r="AE13" s="24"/>
      <c r="AF13" s="47">
        <v>62</v>
      </c>
      <c r="AG13" s="24"/>
      <c r="AH13" s="24"/>
      <c r="AI13" s="12" t="s">
        <v>97</v>
      </c>
      <c r="AJ13" s="8"/>
      <c r="AK13" s="8"/>
      <c r="AL13" s="8"/>
      <c r="AM13" s="9">
        <v>11</v>
      </c>
      <c r="AN13" s="9"/>
      <c r="AO13" s="9">
        <v>4</v>
      </c>
      <c r="AP13" s="9"/>
      <c r="AQ13" s="33">
        <v>5</v>
      </c>
      <c r="AR13" s="24"/>
      <c r="AS13" s="24"/>
      <c r="AT13" s="12" t="s">
        <v>51</v>
      </c>
      <c r="AU13" s="8"/>
      <c r="AV13" s="8"/>
      <c r="AW13" s="8"/>
      <c r="AX13" s="9" t="s">
        <v>82</v>
      </c>
      <c r="AY13" s="55" t="s">
        <v>138</v>
      </c>
      <c r="AZ13" s="9" t="s">
        <v>139</v>
      </c>
      <c r="BA13" s="55" t="s">
        <v>140</v>
      </c>
      <c r="BB13" s="33" t="s">
        <v>52</v>
      </c>
      <c r="BC13" s="24"/>
      <c r="BD13" s="24"/>
      <c r="BE13" s="26" t="s">
        <v>100</v>
      </c>
      <c r="BF13" s="8"/>
      <c r="BG13" s="8"/>
      <c r="BH13" s="8"/>
      <c r="BI13" s="9">
        <v>6</v>
      </c>
      <c r="BJ13" s="9"/>
      <c r="BK13" s="9">
        <v>4</v>
      </c>
      <c r="BL13" s="9"/>
      <c r="BM13" s="33">
        <v>1</v>
      </c>
      <c r="CA13" s="12"/>
      <c r="CB13" s="8"/>
      <c r="CC13" s="8"/>
      <c r="CD13" s="8"/>
      <c r="CE13" s="86"/>
      <c r="CF13" s="86"/>
      <c r="CG13" s="86"/>
      <c r="CH13" s="86"/>
      <c r="CI13" s="87"/>
    </row>
    <row r="14" spans="2:87" ht="17.100000000000001" customHeight="1" thickBot="1" x14ac:dyDescent="0.3">
      <c r="B14" t="s">
        <v>4</v>
      </c>
      <c r="X14" s="12" t="s">
        <v>38</v>
      </c>
      <c r="Y14" s="8"/>
      <c r="Z14" s="8"/>
      <c r="AA14" s="8"/>
      <c r="AB14" s="24">
        <v>190</v>
      </c>
      <c r="AC14" s="24"/>
      <c r="AD14" s="24">
        <v>30</v>
      </c>
      <c r="AE14" s="24"/>
      <c r="AF14" s="47">
        <v>1</v>
      </c>
      <c r="AG14" s="24"/>
      <c r="AH14" s="24"/>
      <c r="AI14" s="12" t="s">
        <v>98</v>
      </c>
      <c r="AJ14" s="8"/>
      <c r="AK14" s="8"/>
      <c r="AL14" s="8"/>
      <c r="AM14" s="9">
        <v>32</v>
      </c>
      <c r="AN14" s="9"/>
      <c r="AO14" s="9">
        <v>4</v>
      </c>
      <c r="AP14" s="9"/>
      <c r="AQ14" s="33">
        <v>3</v>
      </c>
      <c r="AR14" s="24"/>
      <c r="AS14" s="24"/>
      <c r="AT14" s="12" t="s">
        <v>41</v>
      </c>
      <c r="AU14" s="8"/>
      <c r="AV14" s="8"/>
      <c r="AW14" s="8"/>
      <c r="AX14" s="9" t="s">
        <v>64</v>
      </c>
      <c r="AY14" s="55" t="s">
        <v>141</v>
      </c>
      <c r="AZ14" s="9" t="s">
        <v>52</v>
      </c>
      <c r="BA14" s="55" t="s">
        <v>142</v>
      </c>
      <c r="BB14" s="33" t="s">
        <v>52</v>
      </c>
      <c r="BC14" s="24"/>
      <c r="BD14" s="24"/>
      <c r="BE14" s="26" t="s">
        <v>38</v>
      </c>
      <c r="BF14" s="8"/>
      <c r="BG14" s="8"/>
      <c r="BH14" s="8"/>
      <c r="BI14" s="9">
        <v>10</v>
      </c>
      <c r="BJ14" s="9"/>
      <c r="BK14" s="9">
        <v>0</v>
      </c>
      <c r="BL14" s="9"/>
      <c r="BM14" s="33">
        <v>0</v>
      </c>
      <c r="CA14" s="12" t="s">
        <v>219</v>
      </c>
      <c r="CB14" s="8"/>
      <c r="CC14" s="8"/>
      <c r="CD14" s="8"/>
      <c r="CE14" s="86"/>
      <c r="CF14" s="86"/>
      <c r="CG14" s="86"/>
      <c r="CH14" s="86"/>
      <c r="CI14" s="87"/>
    </row>
    <row r="15" spans="2:87" ht="17.100000000000001" customHeight="1" thickTop="1" x14ac:dyDescent="0.25">
      <c r="M15" s="64" t="s">
        <v>31</v>
      </c>
      <c r="N15" s="65"/>
      <c r="O15" s="65"/>
      <c r="P15" s="65"/>
      <c r="Q15" s="65"/>
      <c r="R15" s="65"/>
      <c r="S15" s="65"/>
      <c r="T15" s="65"/>
      <c r="U15" s="66"/>
      <c r="V15" s="40"/>
      <c r="W15" s="40"/>
      <c r="X15" s="12" t="s">
        <v>40</v>
      </c>
      <c r="Y15" s="8"/>
      <c r="Z15" s="8"/>
      <c r="AA15" s="8"/>
      <c r="AB15" s="24">
        <v>109</v>
      </c>
      <c r="AC15" s="24"/>
      <c r="AD15" s="24">
        <v>44</v>
      </c>
      <c r="AE15" s="24"/>
      <c r="AF15" s="47">
        <v>69</v>
      </c>
      <c r="AG15" s="24"/>
      <c r="AH15" s="24"/>
      <c r="AI15" s="12" t="s">
        <v>99</v>
      </c>
      <c r="AJ15" s="8"/>
      <c r="AK15" s="8"/>
      <c r="AL15" s="8"/>
      <c r="AM15" s="9">
        <v>48</v>
      </c>
      <c r="AN15" s="9"/>
      <c r="AO15" s="9">
        <v>14</v>
      </c>
      <c r="AP15" s="9"/>
      <c r="AQ15" s="33">
        <v>0</v>
      </c>
      <c r="AR15" s="24"/>
      <c r="AS15" s="24"/>
      <c r="AT15" s="12" t="s">
        <v>38</v>
      </c>
      <c r="AU15" s="8"/>
      <c r="AV15" s="8"/>
      <c r="AW15" s="8"/>
      <c r="AX15" s="9" t="s">
        <v>143</v>
      </c>
      <c r="AY15" s="55" t="s">
        <v>144</v>
      </c>
      <c r="AZ15" s="9" t="s">
        <v>145</v>
      </c>
      <c r="BA15" s="55" t="s">
        <v>146</v>
      </c>
      <c r="BB15" s="33" t="s">
        <v>147</v>
      </c>
      <c r="BC15" s="24"/>
      <c r="BD15" s="24"/>
      <c r="BE15" s="26" t="s">
        <v>74</v>
      </c>
      <c r="BF15" s="8"/>
      <c r="BG15" s="8"/>
      <c r="BH15" s="8"/>
      <c r="BI15" s="9">
        <v>7</v>
      </c>
      <c r="BJ15" s="9"/>
      <c r="BK15" s="9">
        <v>1</v>
      </c>
      <c r="BL15" s="9"/>
      <c r="BM15" s="33">
        <v>1</v>
      </c>
      <c r="BP15" s="64" t="s">
        <v>216</v>
      </c>
      <c r="BQ15" s="65"/>
      <c r="BR15" s="65"/>
      <c r="BS15" s="65"/>
      <c r="BT15" s="65"/>
      <c r="BU15" s="65"/>
      <c r="BV15" s="65"/>
      <c r="BW15" s="65"/>
      <c r="BX15" s="66"/>
      <c r="CA15" s="12"/>
      <c r="CB15" s="8"/>
      <c r="CC15" s="8"/>
      <c r="CD15" s="8"/>
      <c r="CE15" s="20" t="s">
        <v>7</v>
      </c>
      <c r="CF15" s="20"/>
      <c r="CG15" s="20" t="s">
        <v>8</v>
      </c>
      <c r="CH15" s="20"/>
      <c r="CI15" s="32" t="s">
        <v>19</v>
      </c>
    </row>
    <row r="16" spans="2:87" ht="17.100000000000001" customHeight="1" x14ac:dyDescent="0.25">
      <c r="M16" s="12"/>
      <c r="N16" s="8"/>
      <c r="O16" s="8"/>
      <c r="P16" s="8"/>
      <c r="Q16" s="8"/>
      <c r="R16" s="8"/>
      <c r="S16" s="8"/>
      <c r="T16" s="8"/>
      <c r="U16" s="13"/>
      <c r="V16" s="8"/>
      <c r="W16" s="8"/>
      <c r="X16" s="12" t="s">
        <v>53</v>
      </c>
      <c r="Y16" s="8"/>
      <c r="Z16" s="8"/>
      <c r="AA16" s="8"/>
      <c r="AB16" s="24">
        <v>528</v>
      </c>
      <c r="AC16" s="24"/>
      <c r="AD16" s="24">
        <v>69</v>
      </c>
      <c r="AE16" s="24"/>
      <c r="AF16" s="47">
        <v>23</v>
      </c>
      <c r="AG16" s="24"/>
      <c r="AH16" s="24"/>
      <c r="AI16" s="12" t="s">
        <v>100</v>
      </c>
      <c r="AJ16" s="8"/>
      <c r="AK16" s="8"/>
      <c r="AL16" s="8"/>
      <c r="AM16" s="9">
        <v>28</v>
      </c>
      <c r="AN16" s="9"/>
      <c r="AO16" s="9">
        <v>13</v>
      </c>
      <c r="AP16" s="9"/>
      <c r="AQ16" s="33">
        <v>5</v>
      </c>
      <c r="AR16" s="24"/>
      <c r="AS16" s="24"/>
      <c r="AT16" s="12" t="s">
        <v>40</v>
      </c>
      <c r="AU16" s="8"/>
      <c r="AV16" s="8"/>
      <c r="AW16" s="8"/>
      <c r="AX16" s="9" t="s">
        <v>148</v>
      </c>
      <c r="AY16" s="55" t="s">
        <v>149</v>
      </c>
      <c r="AZ16" s="9" t="s">
        <v>150</v>
      </c>
      <c r="BA16" s="55" t="s">
        <v>151</v>
      </c>
      <c r="BB16" s="33" t="s">
        <v>152</v>
      </c>
      <c r="BC16" s="24"/>
      <c r="BD16" s="24"/>
      <c r="BE16" s="26" t="s">
        <v>40</v>
      </c>
      <c r="BF16" s="8"/>
      <c r="BG16" s="8"/>
      <c r="BH16" s="8"/>
      <c r="BI16" s="9">
        <v>1</v>
      </c>
      <c r="BJ16" s="9"/>
      <c r="BK16" s="9">
        <v>2</v>
      </c>
      <c r="BL16" s="9"/>
      <c r="BM16" s="33">
        <v>1</v>
      </c>
      <c r="BP16" s="12"/>
      <c r="BQ16" s="8"/>
      <c r="BR16" s="8"/>
      <c r="BS16" s="8"/>
      <c r="BT16" s="8"/>
      <c r="BU16" s="8"/>
      <c r="BV16" s="8"/>
      <c r="BW16" s="8"/>
      <c r="BX16" s="13"/>
      <c r="CA16" s="12" t="s">
        <v>42</v>
      </c>
      <c r="CB16" s="8"/>
      <c r="CC16" s="8"/>
      <c r="CD16" s="8"/>
      <c r="CE16" s="86">
        <v>11</v>
      </c>
      <c r="CF16" s="86"/>
      <c r="CG16" s="86">
        <v>2</v>
      </c>
      <c r="CH16" s="86"/>
      <c r="CI16" s="87">
        <v>2</v>
      </c>
    </row>
    <row r="17" spans="2:87" ht="17.100000000000001" customHeight="1" x14ac:dyDescent="0.25">
      <c r="M17" s="12"/>
      <c r="N17" s="8"/>
      <c r="O17" s="8"/>
      <c r="P17" s="8"/>
      <c r="Q17" s="67" t="s">
        <v>28</v>
      </c>
      <c r="R17" s="82" t="s">
        <v>29</v>
      </c>
      <c r="S17" s="82" t="s">
        <v>30</v>
      </c>
      <c r="T17" s="71" t="s">
        <v>18</v>
      </c>
      <c r="U17" s="13"/>
      <c r="V17" s="8"/>
      <c r="W17" s="8"/>
      <c r="X17" s="12" t="s">
        <v>54</v>
      </c>
      <c r="Y17" s="8"/>
      <c r="Z17" s="8"/>
      <c r="AA17" s="8"/>
      <c r="AB17" s="24">
        <v>58</v>
      </c>
      <c r="AC17" s="24"/>
      <c r="AD17" s="24">
        <v>30</v>
      </c>
      <c r="AE17" s="24"/>
      <c r="AF17" s="47">
        <v>24</v>
      </c>
      <c r="AG17" s="24"/>
      <c r="AH17" s="24"/>
      <c r="AI17" s="12" t="s">
        <v>101</v>
      </c>
      <c r="AJ17" s="8"/>
      <c r="AK17" s="8"/>
      <c r="AL17" s="8"/>
      <c r="AM17" s="9">
        <v>26</v>
      </c>
      <c r="AN17" s="9"/>
      <c r="AO17" s="9">
        <v>8</v>
      </c>
      <c r="AP17" s="9"/>
      <c r="AQ17" s="33">
        <v>1</v>
      </c>
      <c r="AR17" s="24"/>
      <c r="AS17" s="24"/>
      <c r="AT17" s="12" t="s">
        <v>53</v>
      </c>
      <c r="AU17" s="8"/>
      <c r="AV17" s="8"/>
      <c r="AW17" s="8"/>
      <c r="AX17" s="9" t="s">
        <v>153</v>
      </c>
      <c r="AY17" s="55" t="s">
        <v>154</v>
      </c>
      <c r="AZ17" s="9" t="s">
        <v>155</v>
      </c>
      <c r="BA17" s="55" t="s">
        <v>156</v>
      </c>
      <c r="BB17" s="33" t="s">
        <v>157</v>
      </c>
      <c r="BC17" s="24"/>
      <c r="BD17" s="24"/>
      <c r="BE17" s="26" t="s">
        <v>53</v>
      </c>
      <c r="BF17" s="8"/>
      <c r="BG17" s="8"/>
      <c r="BH17" s="8"/>
      <c r="BI17" s="9">
        <v>31</v>
      </c>
      <c r="BJ17" s="9"/>
      <c r="BK17" s="9">
        <v>2</v>
      </c>
      <c r="BL17" s="9"/>
      <c r="BM17" s="33">
        <v>0</v>
      </c>
      <c r="BP17" s="12"/>
      <c r="BQ17" s="8"/>
      <c r="BR17" s="8"/>
      <c r="BS17" s="8"/>
      <c r="BT17" s="67" t="s">
        <v>28</v>
      </c>
      <c r="BU17" s="82" t="s">
        <v>29</v>
      </c>
      <c r="BV17" s="82" t="s">
        <v>30</v>
      </c>
      <c r="BW17" s="71" t="s">
        <v>18</v>
      </c>
      <c r="BX17" s="13"/>
      <c r="CA17" s="12" t="s">
        <v>95</v>
      </c>
      <c r="CB17" s="8"/>
      <c r="CC17" s="8"/>
      <c r="CD17" s="8"/>
      <c r="CE17" s="86">
        <v>5</v>
      </c>
      <c r="CF17" s="86"/>
      <c r="CG17" s="86">
        <v>3</v>
      </c>
      <c r="CH17" s="86"/>
      <c r="CI17" s="87">
        <v>4</v>
      </c>
    </row>
    <row r="18" spans="2:87" ht="17.100000000000001" customHeight="1" thickBot="1" x14ac:dyDescent="0.3">
      <c r="M18" s="12"/>
      <c r="N18" s="8"/>
      <c r="O18" s="8"/>
      <c r="P18" s="8"/>
      <c r="Q18" s="67"/>
      <c r="R18" s="82"/>
      <c r="S18" s="82"/>
      <c r="T18" s="82"/>
      <c r="U18" s="13"/>
      <c r="V18" s="8"/>
      <c r="W18" s="8"/>
      <c r="X18" s="12" t="s">
        <v>55</v>
      </c>
      <c r="Y18" s="8"/>
      <c r="Z18" s="8"/>
      <c r="AA18" s="8"/>
      <c r="AB18" s="6">
        <v>49</v>
      </c>
      <c r="AC18" s="24"/>
      <c r="AD18" s="6">
        <v>9</v>
      </c>
      <c r="AE18" s="24"/>
      <c r="AF18" s="34">
        <v>2</v>
      </c>
      <c r="AG18" s="24"/>
      <c r="AH18" s="24"/>
      <c r="AI18" s="12" t="s">
        <v>102</v>
      </c>
      <c r="AJ18" s="8"/>
      <c r="AK18" s="8"/>
      <c r="AL18" s="8"/>
      <c r="AM18" s="9">
        <v>15</v>
      </c>
      <c r="AN18" s="9"/>
      <c r="AO18" s="9">
        <v>5</v>
      </c>
      <c r="AP18" s="9"/>
      <c r="AQ18" s="33">
        <v>1</v>
      </c>
      <c r="AR18" s="24"/>
      <c r="AS18" s="24"/>
      <c r="AT18" s="12" t="s">
        <v>54</v>
      </c>
      <c r="AU18" s="8"/>
      <c r="AV18" s="8"/>
      <c r="AW18" s="8"/>
      <c r="AX18" s="9" t="s">
        <v>158</v>
      </c>
      <c r="AY18" s="55" t="s">
        <v>126</v>
      </c>
      <c r="AZ18" s="9" t="s">
        <v>73</v>
      </c>
      <c r="BA18" s="55" t="s">
        <v>159</v>
      </c>
      <c r="BB18" s="33" t="s">
        <v>160</v>
      </c>
      <c r="BC18" s="24"/>
      <c r="BD18" s="24"/>
      <c r="BE18" s="26" t="s">
        <v>54</v>
      </c>
      <c r="BF18" s="8"/>
      <c r="BG18" s="8"/>
      <c r="BH18" s="8"/>
      <c r="BI18" s="9">
        <v>6</v>
      </c>
      <c r="BJ18" s="9"/>
      <c r="BK18" s="9">
        <v>1</v>
      </c>
      <c r="BL18" s="9"/>
      <c r="BM18" s="33">
        <v>0</v>
      </c>
      <c r="BP18" s="12"/>
      <c r="BQ18" s="8"/>
      <c r="BR18" s="8"/>
      <c r="BS18" s="8"/>
      <c r="BT18" s="67"/>
      <c r="BU18" s="82"/>
      <c r="BV18" s="82"/>
      <c r="BW18" s="82"/>
      <c r="BX18" s="13"/>
      <c r="CA18" s="12" t="s">
        <v>99</v>
      </c>
      <c r="CB18" s="8"/>
      <c r="CC18" s="8"/>
      <c r="CD18" s="8"/>
      <c r="CE18" s="86">
        <v>12</v>
      </c>
      <c r="CF18" s="86"/>
      <c r="CG18" s="86">
        <v>4</v>
      </c>
      <c r="CH18" s="86"/>
      <c r="CI18" s="87">
        <v>0</v>
      </c>
    </row>
    <row r="19" spans="2:87" ht="17.100000000000001" customHeight="1" thickTop="1" thickBot="1" x14ac:dyDescent="0.3">
      <c r="B19" s="64" t="s">
        <v>5</v>
      </c>
      <c r="C19" s="65"/>
      <c r="D19" s="65"/>
      <c r="E19" s="65"/>
      <c r="F19" s="65"/>
      <c r="G19" s="65"/>
      <c r="H19" s="65"/>
      <c r="I19" s="65"/>
      <c r="J19" s="66"/>
      <c r="K19" s="40"/>
      <c r="L19" s="40"/>
      <c r="M19" s="12" t="s">
        <v>32</v>
      </c>
      <c r="N19" s="8"/>
      <c r="O19" s="8"/>
      <c r="P19" s="8"/>
      <c r="Q19" s="28">
        <v>2494</v>
      </c>
      <c r="R19" s="28">
        <v>1651</v>
      </c>
      <c r="S19" s="28">
        <v>580</v>
      </c>
      <c r="T19" s="28">
        <v>494</v>
      </c>
      <c r="U19" s="13"/>
      <c r="V19" s="8"/>
      <c r="W19" s="8"/>
      <c r="X19" s="12" t="s">
        <v>13</v>
      </c>
      <c r="Y19" s="8"/>
      <c r="Z19" s="8"/>
      <c r="AA19" s="8"/>
      <c r="AB19" s="24">
        <f>SUM(AB7:AB18)</f>
        <v>1202</v>
      </c>
      <c r="AC19" s="24"/>
      <c r="AD19" s="24">
        <f>SUM(AD7:AD18)</f>
        <v>349</v>
      </c>
      <c r="AE19" s="24"/>
      <c r="AF19" s="47">
        <f>SUM(AF7:AF18)</f>
        <v>299</v>
      </c>
      <c r="AG19" s="24"/>
      <c r="AH19" s="24"/>
      <c r="AI19" s="12" t="s">
        <v>103</v>
      </c>
      <c r="AJ19" s="8"/>
      <c r="AK19" s="8"/>
      <c r="AL19" s="8"/>
      <c r="AM19" s="6">
        <f>O9-SUM(AM7:AM18)</f>
        <v>230</v>
      </c>
      <c r="AN19" s="9"/>
      <c r="AO19" s="6">
        <f>S9-SUM(AO7:AO18)</f>
        <v>131</v>
      </c>
      <c r="AP19" s="9"/>
      <c r="AQ19" s="34">
        <f>Q9-SUM(AQ7:AQ18)</f>
        <v>59</v>
      </c>
      <c r="AR19" s="24"/>
      <c r="AS19" s="24"/>
      <c r="AT19" s="12" t="s">
        <v>55</v>
      </c>
      <c r="AU19" s="8"/>
      <c r="AV19" s="8"/>
      <c r="AW19" s="8"/>
      <c r="AX19" s="9" t="s">
        <v>132</v>
      </c>
      <c r="AY19" s="55" t="s">
        <v>138</v>
      </c>
      <c r="AZ19" s="9">
        <v>0</v>
      </c>
      <c r="BA19" s="55" t="s">
        <v>161</v>
      </c>
      <c r="BB19" s="33">
        <v>0</v>
      </c>
      <c r="BC19" s="24"/>
      <c r="BD19" s="24"/>
      <c r="BE19" s="39"/>
      <c r="BF19" s="15"/>
      <c r="BG19" s="15"/>
      <c r="BH19" s="15"/>
      <c r="BI19" s="15"/>
      <c r="BJ19" s="15"/>
      <c r="BK19" s="15"/>
      <c r="BL19" s="15"/>
      <c r="BM19" s="19"/>
      <c r="BP19" s="12" t="s">
        <v>32</v>
      </c>
      <c r="BQ19" s="8"/>
      <c r="BR19" s="8"/>
      <c r="BS19" s="8"/>
      <c r="BT19" s="28">
        <v>296</v>
      </c>
      <c r="BU19" s="28">
        <v>276</v>
      </c>
      <c r="BV19" s="28">
        <v>89</v>
      </c>
      <c r="BW19" s="28">
        <v>52</v>
      </c>
      <c r="BX19" s="13"/>
      <c r="CA19" s="12" t="s">
        <v>220</v>
      </c>
      <c r="CB19" s="8"/>
      <c r="CC19" s="8"/>
      <c r="CD19" s="8"/>
      <c r="CE19" s="88">
        <f>CE20-SUM(CE16:CE18)</f>
        <v>61</v>
      </c>
      <c r="CF19" s="86"/>
      <c r="CG19" s="88">
        <f>CG20-SUM(CG16:CG18)</f>
        <v>64</v>
      </c>
      <c r="CH19" s="86"/>
      <c r="CI19" s="89">
        <f>CI20-SUM(CI16:CI18)</f>
        <v>24</v>
      </c>
    </row>
    <row r="20" spans="2:87" ht="17.100000000000001" customHeight="1" thickTop="1" x14ac:dyDescent="0.25">
      <c r="B20" s="12"/>
      <c r="C20" s="8"/>
      <c r="D20" s="8"/>
      <c r="E20" s="20" t="s">
        <v>10</v>
      </c>
      <c r="F20" s="8"/>
      <c r="G20" s="20" t="s">
        <v>11</v>
      </c>
      <c r="H20" s="24"/>
      <c r="I20" s="20" t="s">
        <v>12</v>
      </c>
      <c r="J20" s="13"/>
      <c r="K20" s="8"/>
      <c r="L20" s="8"/>
      <c r="M20" s="12" t="s">
        <v>24</v>
      </c>
      <c r="N20" s="8"/>
      <c r="O20" s="8"/>
      <c r="P20" s="8"/>
      <c r="Q20" s="29">
        <v>3.59</v>
      </c>
      <c r="R20" s="29">
        <v>3.6</v>
      </c>
      <c r="S20" s="29">
        <v>3.69</v>
      </c>
      <c r="T20" s="29">
        <v>3.52</v>
      </c>
      <c r="U20" s="13"/>
      <c r="V20" s="8"/>
      <c r="W20" s="8"/>
      <c r="X20" s="12"/>
      <c r="Y20" s="8"/>
      <c r="Z20" s="8"/>
      <c r="AA20" s="8"/>
      <c r="AB20" s="24"/>
      <c r="AC20" s="24"/>
      <c r="AD20" s="24"/>
      <c r="AE20" s="24"/>
      <c r="AF20" s="47"/>
      <c r="AG20" s="24"/>
      <c r="AH20" s="24"/>
      <c r="AI20" s="12" t="s">
        <v>13</v>
      </c>
      <c r="AJ20" s="8"/>
      <c r="AK20" s="8"/>
      <c r="AL20" s="8"/>
      <c r="AM20" s="9">
        <f>SUM(AM7:AM19)</f>
        <v>580</v>
      </c>
      <c r="AN20" s="9"/>
      <c r="AO20" s="9">
        <f>SUM(AO7:AO19)</f>
        <v>266</v>
      </c>
      <c r="AP20" s="9"/>
      <c r="AQ20" s="33">
        <f>SUM(AQ7:AQ19)</f>
        <v>101</v>
      </c>
      <c r="AR20" s="24"/>
      <c r="AS20" s="24"/>
      <c r="AT20" s="12"/>
      <c r="AU20" s="8"/>
      <c r="AV20" s="8"/>
      <c r="AW20" s="8"/>
      <c r="AX20" s="9"/>
      <c r="AY20" s="9"/>
      <c r="AZ20" s="9"/>
      <c r="BA20" s="9"/>
      <c r="BB20" s="33"/>
      <c r="BC20" s="24"/>
      <c r="BD20" s="24"/>
      <c r="BE20" s="23"/>
      <c r="BP20" s="12" t="s">
        <v>24</v>
      </c>
      <c r="BQ20" s="8"/>
      <c r="BR20" s="8"/>
      <c r="BS20" s="8"/>
      <c r="BT20" s="29">
        <v>3.5</v>
      </c>
      <c r="BU20" s="29">
        <v>3.46</v>
      </c>
      <c r="BV20" s="29">
        <v>3.62</v>
      </c>
      <c r="BW20" s="29">
        <v>3.28</v>
      </c>
      <c r="BX20" s="13"/>
      <c r="CA20" s="12" t="s">
        <v>13</v>
      </c>
      <c r="CB20" s="8"/>
      <c r="CC20" s="8"/>
      <c r="CD20" s="8"/>
      <c r="CE20" s="86">
        <v>89</v>
      </c>
      <c r="CF20" s="86"/>
      <c r="CG20" s="86">
        <v>73</v>
      </c>
      <c r="CH20" s="86"/>
      <c r="CI20" s="87">
        <v>30</v>
      </c>
    </row>
    <row r="21" spans="2:87" ht="17.100000000000001" customHeight="1" thickBot="1" x14ac:dyDescent="0.3">
      <c r="B21" s="12" t="s">
        <v>6</v>
      </c>
      <c r="C21" s="8"/>
      <c r="D21" s="8"/>
      <c r="E21" s="8"/>
      <c r="F21" s="8"/>
      <c r="G21" s="8"/>
      <c r="H21" s="8"/>
      <c r="I21" s="8"/>
      <c r="J21" s="13"/>
      <c r="K21" s="8"/>
      <c r="L21" s="8"/>
      <c r="M21" s="12" t="s">
        <v>25</v>
      </c>
      <c r="N21" s="8"/>
      <c r="O21" s="8"/>
      <c r="P21" s="8"/>
      <c r="Q21" s="24">
        <v>24.1</v>
      </c>
      <c r="R21" s="24">
        <v>24.6</v>
      </c>
      <c r="S21" s="24">
        <v>24.8</v>
      </c>
      <c r="T21" s="24">
        <v>22.6</v>
      </c>
      <c r="U21" s="13"/>
      <c r="V21" s="8"/>
      <c r="W21" s="8"/>
      <c r="X21" s="36" t="s">
        <v>57</v>
      </c>
      <c r="Y21" s="8"/>
      <c r="Z21" s="8"/>
      <c r="AA21" s="8"/>
      <c r="AB21" s="24"/>
      <c r="AC21" s="24"/>
      <c r="AD21" s="24"/>
      <c r="AE21" s="24"/>
      <c r="AF21" s="47"/>
      <c r="AG21" s="24"/>
      <c r="AH21" s="24"/>
      <c r="AI21" s="12"/>
      <c r="AJ21" s="8"/>
      <c r="AK21" s="8"/>
      <c r="AL21" s="8"/>
      <c r="AM21" s="8"/>
      <c r="AN21" s="8"/>
      <c r="AO21" s="8"/>
      <c r="AP21" s="8"/>
      <c r="AQ21" s="13"/>
      <c r="AR21" s="8"/>
      <c r="AS21" s="8"/>
      <c r="AT21" s="36" t="s">
        <v>163</v>
      </c>
      <c r="AU21" s="8"/>
      <c r="AV21" s="8"/>
      <c r="AW21" s="8"/>
      <c r="AX21" s="9"/>
      <c r="AY21" s="9"/>
      <c r="AZ21" s="9"/>
      <c r="BA21" s="9"/>
      <c r="BB21" s="33"/>
      <c r="BC21" s="24"/>
      <c r="BD21" s="24"/>
      <c r="BP21" s="12" t="s">
        <v>25</v>
      </c>
      <c r="BQ21" s="8"/>
      <c r="BR21" s="8"/>
      <c r="BS21" s="8"/>
      <c r="BT21" s="59">
        <v>22.4</v>
      </c>
      <c r="BU21" s="30">
        <v>22</v>
      </c>
      <c r="BV21" s="59">
        <v>23.1</v>
      </c>
      <c r="BW21" s="59">
        <v>20.7</v>
      </c>
      <c r="BX21" s="13"/>
      <c r="CA21" s="12"/>
      <c r="CB21" s="8"/>
      <c r="CC21" s="8"/>
      <c r="CD21" s="8"/>
      <c r="CE21" s="86"/>
      <c r="CF21" s="86"/>
      <c r="CG21" s="86"/>
      <c r="CH21" s="86"/>
      <c r="CI21" s="87"/>
    </row>
    <row r="22" spans="2:87" ht="17.100000000000001" customHeight="1" thickTop="1" x14ac:dyDescent="0.25">
      <c r="B22" s="12"/>
      <c r="C22" s="8" t="s">
        <v>7</v>
      </c>
      <c r="D22" s="8"/>
      <c r="E22" s="10">
        <v>3266</v>
      </c>
      <c r="F22" s="10"/>
      <c r="G22" s="10">
        <v>2725</v>
      </c>
      <c r="H22" s="24"/>
      <c r="I22" s="11">
        <f>G22/E22</f>
        <v>0.83435394978567057</v>
      </c>
      <c r="J22" s="13"/>
      <c r="K22" s="8"/>
      <c r="L22" s="8"/>
      <c r="M22" s="12" t="s">
        <v>26</v>
      </c>
      <c r="N22" s="8"/>
      <c r="O22" s="8"/>
      <c r="P22" s="8"/>
      <c r="Q22" s="11">
        <v>0.83499999999999996</v>
      </c>
      <c r="R22" s="11">
        <v>0.88800000000000001</v>
      </c>
      <c r="S22" s="11">
        <v>0.89900000000000002</v>
      </c>
      <c r="T22" s="11">
        <v>0.85499999999999998</v>
      </c>
      <c r="U22" s="13"/>
      <c r="V22" s="8"/>
      <c r="W22" s="8"/>
      <c r="X22" s="12"/>
      <c r="Y22" s="8"/>
      <c r="Z22" s="8"/>
      <c r="AA22" s="8"/>
      <c r="AB22" s="20" t="s">
        <v>7</v>
      </c>
      <c r="AC22" s="20"/>
      <c r="AD22" s="20" t="s">
        <v>8</v>
      </c>
      <c r="AE22" s="20"/>
      <c r="AF22" s="32" t="s">
        <v>19</v>
      </c>
      <c r="AG22" s="20"/>
      <c r="AH22" s="20"/>
      <c r="AI22" s="12"/>
      <c r="AJ22" s="8"/>
      <c r="AK22" s="8"/>
      <c r="AL22" s="8"/>
      <c r="AM22" s="8"/>
      <c r="AN22" s="8"/>
      <c r="AO22" s="8"/>
      <c r="AP22" s="8"/>
      <c r="AQ22" s="13"/>
      <c r="AR22" s="8"/>
      <c r="AS22" s="8"/>
      <c r="AT22" s="36"/>
      <c r="AU22" s="8"/>
      <c r="AV22" s="8"/>
      <c r="AW22" s="8"/>
      <c r="AX22" s="44" t="s">
        <v>119</v>
      </c>
      <c r="AY22" s="54" t="s">
        <v>120</v>
      </c>
      <c r="AZ22" s="44" t="s">
        <v>121</v>
      </c>
      <c r="BA22" s="54" t="s">
        <v>122</v>
      </c>
      <c r="BB22" s="45" t="s">
        <v>123</v>
      </c>
      <c r="BC22" s="44"/>
      <c r="BD22" s="44"/>
      <c r="BE22" s="72" t="s">
        <v>186</v>
      </c>
      <c r="BF22" s="73"/>
      <c r="BG22" s="73"/>
      <c r="BH22" s="73"/>
      <c r="BI22" s="73"/>
      <c r="BJ22" s="73"/>
      <c r="BK22" s="73"/>
      <c r="BL22" s="73"/>
      <c r="BM22" s="74"/>
      <c r="BP22" s="12" t="s">
        <v>26</v>
      </c>
      <c r="BQ22" s="8"/>
      <c r="BR22" s="8"/>
      <c r="BS22" s="8"/>
      <c r="BT22" s="11">
        <v>0.81200000000000006</v>
      </c>
      <c r="BU22" s="11">
        <v>0.92600000000000005</v>
      </c>
      <c r="BV22" s="11">
        <v>0.85499999999999998</v>
      </c>
      <c r="BW22" s="11">
        <v>0.82599999999999996</v>
      </c>
      <c r="BX22" s="13"/>
      <c r="CA22" s="12" t="s">
        <v>221</v>
      </c>
      <c r="CB22" s="8"/>
      <c r="CC22" s="8"/>
      <c r="CD22" s="8"/>
      <c r="CE22" s="86"/>
      <c r="CF22" s="86"/>
      <c r="CG22" s="86"/>
      <c r="CH22" s="86"/>
      <c r="CI22" s="87"/>
    </row>
    <row r="23" spans="2:87" ht="17.100000000000001" customHeight="1" thickBot="1" x14ac:dyDescent="0.3">
      <c r="B23" s="12"/>
      <c r="C23" s="8" t="s">
        <v>19</v>
      </c>
      <c r="D23" s="8"/>
      <c r="E23" s="10">
        <v>1081</v>
      </c>
      <c r="F23" s="10"/>
      <c r="G23" s="10">
        <v>829</v>
      </c>
      <c r="H23" s="24"/>
      <c r="I23" s="11">
        <f t="shared" ref="I23:I25" si="0">G23/E23</f>
        <v>0.76688251618871417</v>
      </c>
      <c r="J23" s="13"/>
      <c r="K23" s="8"/>
      <c r="L23" s="8"/>
      <c r="M23" s="12" t="s">
        <v>27</v>
      </c>
      <c r="N23" s="8"/>
      <c r="O23" s="8"/>
      <c r="P23" s="8"/>
      <c r="Q23" s="11">
        <v>0.11899999999999999</v>
      </c>
      <c r="R23" s="11">
        <v>0.16700000000000001</v>
      </c>
      <c r="S23" s="11">
        <v>0.153</v>
      </c>
      <c r="T23" s="11">
        <v>0.105</v>
      </c>
      <c r="U23" s="13"/>
      <c r="V23" s="8"/>
      <c r="W23" s="8"/>
      <c r="X23" s="12" t="s">
        <v>58</v>
      </c>
      <c r="Y23" s="8"/>
      <c r="Z23" s="8"/>
      <c r="AA23" s="8"/>
      <c r="AB23" s="24" t="s">
        <v>59</v>
      </c>
      <c r="AC23" s="24"/>
      <c r="AD23" s="24" t="s">
        <v>60</v>
      </c>
      <c r="AE23" s="24"/>
      <c r="AF23" s="47" t="s">
        <v>61</v>
      </c>
      <c r="AG23" s="24"/>
      <c r="AH23" s="24"/>
      <c r="AI23" s="37" t="s">
        <v>104</v>
      </c>
      <c r="AJ23" s="8"/>
      <c r="AK23" s="8"/>
      <c r="AL23" s="8"/>
      <c r="AM23" s="8"/>
      <c r="AN23" s="8"/>
      <c r="AO23" s="8"/>
      <c r="AP23" s="8"/>
      <c r="AQ23" s="13"/>
      <c r="AR23" s="8"/>
      <c r="AS23" s="8"/>
      <c r="AT23" s="12" t="s">
        <v>92</v>
      </c>
      <c r="AU23" s="8"/>
      <c r="AV23" s="8"/>
      <c r="AW23" s="8"/>
      <c r="AX23" s="9" t="s">
        <v>164</v>
      </c>
      <c r="AY23" s="55" t="s">
        <v>80</v>
      </c>
      <c r="AZ23" s="9">
        <v>0</v>
      </c>
      <c r="BA23" s="55" t="s">
        <v>165</v>
      </c>
      <c r="BB23" s="47" t="s">
        <v>166</v>
      </c>
      <c r="BC23" s="24"/>
      <c r="BD23" s="24"/>
      <c r="BE23" s="12"/>
      <c r="BF23" s="8"/>
      <c r="BG23" s="8"/>
      <c r="BH23" s="8"/>
      <c r="BI23" s="8"/>
      <c r="BJ23" s="8"/>
      <c r="BK23" s="8"/>
      <c r="BL23" s="8"/>
      <c r="BM23" s="13"/>
      <c r="BP23" s="14"/>
      <c r="BQ23" s="15"/>
      <c r="BR23" s="15"/>
      <c r="BS23" s="15"/>
      <c r="BT23" s="15"/>
      <c r="BU23" s="15"/>
      <c r="BV23" s="15"/>
      <c r="BW23" s="15"/>
      <c r="BX23" s="19"/>
      <c r="CA23" s="12"/>
      <c r="CB23" s="8"/>
      <c r="CC23" s="8"/>
      <c r="CD23" s="8"/>
      <c r="CE23" s="20" t="s">
        <v>7</v>
      </c>
      <c r="CF23" s="20"/>
      <c r="CG23" s="20" t="s">
        <v>8</v>
      </c>
      <c r="CH23" s="20"/>
      <c r="CI23" s="32" t="s">
        <v>19</v>
      </c>
    </row>
    <row r="24" spans="2:87" ht="17.100000000000001" customHeight="1" thickTop="1" thickBot="1" x14ac:dyDescent="0.3">
      <c r="B24" s="12"/>
      <c r="C24" s="8" t="s">
        <v>8</v>
      </c>
      <c r="D24" s="8"/>
      <c r="E24" s="5">
        <v>1780</v>
      </c>
      <c r="F24" s="10"/>
      <c r="G24" s="5">
        <v>1206</v>
      </c>
      <c r="H24" s="24"/>
      <c r="I24" s="7">
        <f t="shared" si="0"/>
        <v>0.67752808988764046</v>
      </c>
      <c r="J24" s="13"/>
      <c r="K24" s="8"/>
      <c r="L24" s="8"/>
      <c r="M24" s="14"/>
      <c r="N24" s="15"/>
      <c r="O24" s="15"/>
      <c r="P24" s="15"/>
      <c r="Q24" s="15"/>
      <c r="R24" s="15"/>
      <c r="S24" s="15"/>
      <c r="T24" s="15"/>
      <c r="U24" s="19"/>
      <c r="V24" s="8"/>
      <c r="W24" s="8"/>
      <c r="X24" s="12" t="s">
        <v>62</v>
      </c>
      <c r="Y24" s="8"/>
      <c r="Z24" s="8"/>
      <c r="AA24" s="8"/>
      <c r="AB24" s="24" t="s">
        <v>63</v>
      </c>
      <c r="AC24" s="24"/>
      <c r="AD24" s="24" t="s">
        <v>64</v>
      </c>
      <c r="AE24" s="24"/>
      <c r="AF24" s="47" t="s">
        <v>65</v>
      </c>
      <c r="AG24" s="24"/>
      <c r="AH24" s="24"/>
      <c r="AI24" s="37"/>
      <c r="AJ24" s="8"/>
      <c r="AK24" s="8"/>
      <c r="AL24" s="8"/>
      <c r="AM24" s="20" t="s">
        <v>7</v>
      </c>
      <c r="AN24" s="20"/>
      <c r="AO24" s="20" t="s">
        <v>8</v>
      </c>
      <c r="AP24" s="20"/>
      <c r="AQ24" s="32" t="s">
        <v>19</v>
      </c>
      <c r="AR24" s="20"/>
      <c r="AS24" s="20"/>
      <c r="AT24" s="12" t="s">
        <v>93</v>
      </c>
      <c r="AU24" s="8"/>
      <c r="AV24" s="8"/>
      <c r="AW24" s="8"/>
      <c r="AX24" s="9" t="s">
        <v>132</v>
      </c>
      <c r="AY24" s="55">
        <v>0</v>
      </c>
      <c r="AZ24" s="9">
        <v>0</v>
      </c>
      <c r="BA24" s="55" t="s">
        <v>167</v>
      </c>
      <c r="BB24" s="47" t="s">
        <v>168</v>
      </c>
      <c r="BC24" s="24"/>
      <c r="BD24" s="24"/>
      <c r="BE24" s="12"/>
      <c r="BF24" s="8"/>
      <c r="BG24" s="8"/>
      <c r="BH24" s="70" t="s">
        <v>188</v>
      </c>
      <c r="BI24" s="70"/>
      <c r="BJ24" s="76" t="s">
        <v>198</v>
      </c>
      <c r="BK24" s="77"/>
      <c r="BL24" s="70" t="s">
        <v>189</v>
      </c>
      <c r="BM24" s="75"/>
      <c r="CA24" s="12" t="s">
        <v>45</v>
      </c>
      <c r="CB24" s="8"/>
      <c r="CC24" s="8"/>
      <c r="CD24" s="8"/>
      <c r="CE24" s="59">
        <v>5</v>
      </c>
      <c r="CF24" s="59"/>
      <c r="CG24" s="59">
        <v>9</v>
      </c>
      <c r="CH24" s="59"/>
      <c r="CI24" s="62">
        <v>8</v>
      </c>
    </row>
    <row r="25" spans="2:87" ht="17.100000000000001" customHeight="1" thickTop="1" thickBot="1" x14ac:dyDescent="0.3">
      <c r="B25" s="12"/>
      <c r="C25" s="8" t="s">
        <v>13</v>
      </c>
      <c r="D25" s="8"/>
      <c r="E25" s="10">
        <f>SUM(E22:E24)</f>
        <v>6127</v>
      </c>
      <c r="F25" s="10"/>
      <c r="G25" s="10">
        <f>SUM(G22:G24)</f>
        <v>4760</v>
      </c>
      <c r="H25" s="24"/>
      <c r="I25" s="11">
        <f t="shared" si="0"/>
        <v>0.77688917904357757</v>
      </c>
      <c r="J25" s="13"/>
      <c r="K25" s="8"/>
      <c r="L25" s="8"/>
      <c r="M25" s="58"/>
      <c r="N25" s="58"/>
      <c r="O25" s="58"/>
      <c r="P25" s="58"/>
      <c r="Q25" s="58"/>
      <c r="R25" s="58"/>
      <c r="S25" s="58"/>
      <c r="T25" s="58"/>
      <c r="U25" s="58"/>
      <c r="V25" s="8"/>
      <c r="W25" s="8"/>
      <c r="X25" s="12" t="s">
        <v>66</v>
      </c>
      <c r="Y25" s="8"/>
      <c r="Z25" s="8"/>
      <c r="AA25" s="8"/>
      <c r="AB25" s="24" t="s">
        <v>67</v>
      </c>
      <c r="AC25" s="24"/>
      <c r="AD25" s="24" t="s">
        <v>68</v>
      </c>
      <c r="AE25" s="24"/>
      <c r="AF25" s="47" t="s">
        <v>69</v>
      </c>
      <c r="AG25" s="24"/>
      <c r="AH25" s="24"/>
      <c r="AI25" s="38" t="s">
        <v>105</v>
      </c>
      <c r="AJ25" s="8"/>
      <c r="AK25" s="8"/>
      <c r="AL25" s="8"/>
      <c r="AM25" s="9">
        <v>13</v>
      </c>
      <c r="AN25" s="9"/>
      <c r="AO25" s="9">
        <v>6</v>
      </c>
      <c r="AP25" s="9"/>
      <c r="AQ25" s="33">
        <v>4</v>
      </c>
      <c r="AR25" s="24"/>
      <c r="AS25" s="24"/>
      <c r="AT25" s="12" t="s">
        <v>42</v>
      </c>
      <c r="AU25" s="8"/>
      <c r="AV25" s="8"/>
      <c r="AW25" s="8"/>
      <c r="AX25" s="9" t="s">
        <v>169</v>
      </c>
      <c r="AY25" s="55" t="s">
        <v>52</v>
      </c>
      <c r="AZ25" s="9" t="s">
        <v>52</v>
      </c>
      <c r="BA25" s="55" t="s">
        <v>64</v>
      </c>
      <c r="BB25" s="47" t="s">
        <v>170</v>
      </c>
      <c r="BC25" s="24"/>
      <c r="BD25" s="24"/>
      <c r="BE25" s="12"/>
      <c r="BF25" s="8"/>
      <c r="BG25" s="8"/>
      <c r="BH25" s="48" t="s">
        <v>20</v>
      </c>
      <c r="BI25" s="48" t="s">
        <v>187</v>
      </c>
      <c r="BJ25" s="50" t="s">
        <v>20</v>
      </c>
      <c r="BK25" s="51" t="s">
        <v>187</v>
      </c>
      <c r="BL25" s="48" t="s">
        <v>20</v>
      </c>
      <c r="BM25" s="49" t="s">
        <v>187</v>
      </c>
      <c r="CA25" s="12" t="s">
        <v>47</v>
      </c>
      <c r="CB25" s="8"/>
      <c r="CC25" s="8"/>
      <c r="CD25" s="8"/>
      <c r="CE25" s="59">
        <v>8</v>
      </c>
      <c r="CF25" s="59"/>
      <c r="CG25" s="59">
        <v>11</v>
      </c>
      <c r="CH25" s="59"/>
      <c r="CI25" s="62">
        <v>14</v>
      </c>
    </row>
    <row r="26" spans="2:87" ht="17.100000000000001" customHeight="1" thickTop="1" thickBot="1" x14ac:dyDescent="0.3">
      <c r="B26" s="12" t="s">
        <v>9</v>
      </c>
      <c r="C26" s="8"/>
      <c r="D26" s="8"/>
      <c r="E26" s="10"/>
      <c r="F26" s="10"/>
      <c r="G26" s="10"/>
      <c r="H26" s="24"/>
      <c r="I26" s="11"/>
      <c r="J26" s="13"/>
      <c r="K26" s="8"/>
      <c r="L26" s="8"/>
      <c r="M26" s="15"/>
      <c r="N26" s="15"/>
      <c r="O26" s="15"/>
      <c r="P26" s="15"/>
      <c r="Q26" s="15"/>
      <c r="R26" s="15"/>
      <c r="S26" s="15"/>
      <c r="T26" s="15"/>
      <c r="U26" s="15"/>
      <c r="V26" s="8"/>
      <c r="W26" s="8"/>
      <c r="X26" s="12" t="s">
        <v>70</v>
      </c>
      <c r="Y26" s="8"/>
      <c r="Z26" s="8"/>
      <c r="AA26" s="8"/>
      <c r="AB26" s="24" t="s">
        <v>71</v>
      </c>
      <c r="AC26" s="24"/>
      <c r="AD26" s="24" t="s">
        <v>72</v>
      </c>
      <c r="AE26" s="24"/>
      <c r="AF26" s="47" t="s">
        <v>73</v>
      </c>
      <c r="AG26" s="24"/>
      <c r="AH26" s="24"/>
      <c r="AI26" s="26" t="s">
        <v>106</v>
      </c>
      <c r="AJ26" s="8"/>
      <c r="AK26" s="8"/>
      <c r="AL26" s="8"/>
      <c r="AM26" s="9">
        <v>23</v>
      </c>
      <c r="AN26" s="9"/>
      <c r="AO26" s="9">
        <v>15</v>
      </c>
      <c r="AP26" s="9"/>
      <c r="AQ26" s="33">
        <v>11</v>
      </c>
      <c r="AR26" s="24"/>
      <c r="AS26" s="24"/>
      <c r="AT26" s="12" t="s">
        <v>94</v>
      </c>
      <c r="AU26" s="8"/>
      <c r="AV26" s="8"/>
      <c r="AW26" s="8"/>
      <c r="AX26" s="9" t="s">
        <v>171</v>
      </c>
      <c r="AY26" s="55" t="s">
        <v>171</v>
      </c>
      <c r="AZ26" s="9">
        <v>0</v>
      </c>
      <c r="BA26" s="55" t="s">
        <v>64</v>
      </c>
      <c r="BB26" s="47" t="s">
        <v>172</v>
      </c>
      <c r="BC26" s="24"/>
      <c r="BD26" s="24"/>
      <c r="BE26" s="38" t="s">
        <v>190</v>
      </c>
      <c r="BF26" s="8"/>
      <c r="BG26" s="8"/>
      <c r="BH26" s="9">
        <v>75</v>
      </c>
      <c r="BI26" s="11">
        <f>BH26/360</f>
        <v>0.20833333333333334</v>
      </c>
      <c r="BJ26" s="52">
        <v>59</v>
      </c>
      <c r="BK26" s="53">
        <f>BJ26/311</f>
        <v>0.18971061093247588</v>
      </c>
      <c r="BL26" s="9">
        <v>26</v>
      </c>
      <c r="BM26" s="31">
        <f>BL26/159</f>
        <v>0.16352201257861634</v>
      </c>
      <c r="BP26" s="64" t="s">
        <v>217</v>
      </c>
      <c r="BQ26" s="65"/>
      <c r="BR26" s="65"/>
      <c r="BS26" s="65"/>
      <c r="BT26" s="65"/>
      <c r="BU26" s="65"/>
      <c r="BV26" s="65"/>
      <c r="BW26" s="65"/>
      <c r="BX26" s="66"/>
      <c r="CA26" s="12" t="s">
        <v>48</v>
      </c>
      <c r="CB26" s="8"/>
      <c r="CC26" s="8"/>
      <c r="CD26" s="8"/>
      <c r="CE26" s="59">
        <v>4</v>
      </c>
      <c r="CF26" s="59"/>
      <c r="CG26" s="59">
        <v>3</v>
      </c>
      <c r="CH26" s="59"/>
      <c r="CI26" s="62">
        <v>13</v>
      </c>
    </row>
    <row r="27" spans="2:87" ht="17.100000000000001" customHeight="1" thickTop="1" x14ac:dyDescent="0.25">
      <c r="B27" s="12"/>
      <c r="C27" s="8" t="s">
        <v>7</v>
      </c>
      <c r="D27" s="8"/>
      <c r="E27" s="10">
        <v>683</v>
      </c>
      <c r="F27" s="10"/>
      <c r="G27" s="10">
        <v>457</v>
      </c>
      <c r="H27" s="24"/>
      <c r="I27" s="11">
        <f t="shared" ref="I27:I30" si="1">G27/E27</f>
        <v>0.66910688140556374</v>
      </c>
      <c r="J27" s="13"/>
      <c r="K27" s="8"/>
      <c r="L27" s="8"/>
      <c r="M27" s="64" t="s">
        <v>33</v>
      </c>
      <c r="N27" s="65"/>
      <c r="O27" s="65"/>
      <c r="P27" s="65"/>
      <c r="Q27" s="65"/>
      <c r="R27" s="65"/>
      <c r="S27" s="65"/>
      <c r="T27" s="65"/>
      <c r="U27" s="66"/>
      <c r="V27" s="40"/>
      <c r="W27" s="40"/>
      <c r="X27" s="12" t="s">
        <v>74</v>
      </c>
      <c r="Y27" s="8"/>
      <c r="Z27" s="8"/>
      <c r="AA27" s="8"/>
      <c r="AB27" s="24" t="s">
        <v>75</v>
      </c>
      <c r="AC27" s="24"/>
      <c r="AD27" s="24" t="s">
        <v>76</v>
      </c>
      <c r="AE27" s="24"/>
      <c r="AF27" s="47" t="s">
        <v>68</v>
      </c>
      <c r="AG27" s="24"/>
      <c r="AH27" s="24"/>
      <c r="AI27" s="26" t="s">
        <v>107</v>
      </c>
      <c r="AJ27" s="8"/>
      <c r="AK27" s="8"/>
      <c r="AL27" s="8"/>
      <c r="AM27" s="9">
        <v>15</v>
      </c>
      <c r="AN27" s="9"/>
      <c r="AO27" s="9">
        <v>8</v>
      </c>
      <c r="AP27" s="9"/>
      <c r="AQ27" s="33">
        <v>5</v>
      </c>
      <c r="AR27" s="24"/>
      <c r="AS27" s="24"/>
      <c r="AT27" s="12" t="s">
        <v>95</v>
      </c>
      <c r="AU27" s="8"/>
      <c r="AV27" s="8"/>
      <c r="AW27" s="8"/>
      <c r="AX27" s="9" t="s">
        <v>64</v>
      </c>
      <c r="AY27" s="55" t="s">
        <v>173</v>
      </c>
      <c r="AZ27" s="9">
        <v>0</v>
      </c>
      <c r="BA27" s="55" t="s">
        <v>174</v>
      </c>
      <c r="BB27" s="47" t="s">
        <v>175</v>
      </c>
      <c r="BC27" s="24"/>
      <c r="BD27" s="24"/>
      <c r="BE27" s="26" t="s">
        <v>38</v>
      </c>
      <c r="BF27" s="8"/>
      <c r="BG27" s="8"/>
      <c r="BH27" s="9">
        <v>58</v>
      </c>
      <c r="BI27" s="11">
        <f t="shared" ref="BI27:BI39" si="2">BH27/360</f>
        <v>0.16111111111111112</v>
      </c>
      <c r="BJ27" s="52">
        <v>32</v>
      </c>
      <c r="BK27" s="53">
        <f t="shared" ref="BK27:BK39" si="3">BJ27/311</f>
        <v>0.10289389067524116</v>
      </c>
      <c r="BL27" s="9">
        <v>12</v>
      </c>
      <c r="BM27" s="31">
        <f t="shared" ref="BM27:BM38" si="4">BL27/159</f>
        <v>7.5471698113207544E-2</v>
      </c>
      <c r="BP27" s="12"/>
      <c r="BQ27" s="8"/>
      <c r="BR27" s="8"/>
      <c r="BS27" s="8"/>
      <c r="BT27" s="8"/>
      <c r="BU27" s="8"/>
      <c r="BV27" s="8"/>
      <c r="BW27" s="8"/>
      <c r="BX27" s="13"/>
      <c r="CA27" s="12" t="s">
        <v>49</v>
      </c>
      <c r="CB27" s="8"/>
      <c r="CC27" s="8"/>
      <c r="CD27" s="8"/>
      <c r="CE27" s="59">
        <v>2</v>
      </c>
      <c r="CF27" s="59"/>
      <c r="CG27" s="59">
        <v>1</v>
      </c>
      <c r="CH27" s="59"/>
      <c r="CI27" s="62">
        <v>1</v>
      </c>
    </row>
    <row r="28" spans="2:87" ht="17.100000000000001" customHeight="1" x14ac:dyDescent="0.25">
      <c r="B28" s="12"/>
      <c r="C28" s="8" t="s">
        <v>19</v>
      </c>
      <c r="D28" s="8"/>
      <c r="E28" s="10">
        <v>114</v>
      </c>
      <c r="F28" s="10"/>
      <c r="G28" s="10">
        <v>84</v>
      </c>
      <c r="H28" s="24"/>
      <c r="I28" s="11">
        <f t="shared" si="1"/>
        <v>0.73684210526315785</v>
      </c>
      <c r="J28" s="13"/>
      <c r="K28" s="8"/>
      <c r="L28" s="8"/>
      <c r="M28" s="12"/>
      <c r="N28" s="8"/>
      <c r="O28" s="8"/>
      <c r="P28" s="8"/>
      <c r="Q28" s="8"/>
      <c r="R28" s="8"/>
      <c r="S28" s="8"/>
      <c r="T28" s="8"/>
      <c r="U28" s="13"/>
      <c r="V28" s="8"/>
      <c r="W28" s="8"/>
      <c r="X28" s="12" t="s">
        <v>77</v>
      </c>
      <c r="Y28" s="8"/>
      <c r="Z28" s="8"/>
      <c r="AA28" s="8"/>
      <c r="AB28" s="24" t="s">
        <v>78</v>
      </c>
      <c r="AC28" s="24"/>
      <c r="AD28" s="24" t="s">
        <v>79</v>
      </c>
      <c r="AE28" s="24"/>
      <c r="AF28" s="47" t="s">
        <v>80</v>
      </c>
      <c r="AG28" s="24"/>
      <c r="AH28" s="24"/>
      <c r="AI28" s="26" t="s">
        <v>108</v>
      </c>
      <c r="AJ28" s="8"/>
      <c r="AK28" s="8"/>
      <c r="AL28" s="8"/>
      <c r="AM28" s="9">
        <v>5</v>
      </c>
      <c r="AN28" s="9"/>
      <c r="AO28" s="9">
        <v>1</v>
      </c>
      <c r="AP28" s="9"/>
      <c r="AQ28" s="33">
        <v>0</v>
      </c>
      <c r="AR28" s="24"/>
      <c r="AS28" s="24"/>
      <c r="AT28" s="12" t="s">
        <v>96</v>
      </c>
      <c r="AU28" s="8"/>
      <c r="AV28" s="8"/>
      <c r="AW28" s="8"/>
      <c r="AX28" s="9">
        <v>0</v>
      </c>
      <c r="AY28" s="55" t="s">
        <v>176</v>
      </c>
      <c r="AZ28" s="9">
        <v>0</v>
      </c>
      <c r="BA28" s="55" t="s">
        <v>177</v>
      </c>
      <c r="BB28" s="47" t="s">
        <v>52</v>
      </c>
      <c r="BC28" s="24"/>
      <c r="BD28" s="24"/>
      <c r="BE28" s="26" t="s">
        <v>42</v>
      </c>
      <c r="BF28" s="8"/>
      <c r="BG28" s="8"/>
      <c r="BH28" s="9">
        <v>19</v>
      </c>
      <c r="BI28" s="11">
        <f t="shared" si="2"/>
        <v>5.2777777777777778E-2</v>
      </c>
      <c r="BJ28" s="52">
        <v>9</v>
      </c>
      <c r="BK28" s="53">
        <f t="shared" si="3"/>
        <v>2.8938906752411574E-2</v>
      </c>
      <c r="BL28" s="9">
        <v>9</v>
      </c>
      <c r="BM28" s="31">
        <f t="shared" si="4"/>
        <v>5.6603773584905662E-2</v>
      </c>
      <c r="BP28" s="12"/>
      <c r="BQ28" s="8"/>
      <c r="BR28" s="8"/>
      <c r="BS28" s="8"/>
      <c r="BT28" s="67"/>
      <c r="BU28" s="82" t="s">
        <v>29</v>
      </c>
      <c r="BV28" s="82" t="s">
        <v>30</v>
      </c>
      <c r="BW28" s="71" t="s">
        <v>18</v>
      </c>
      <c r="BX28" s="13"/>
      <c r="CA28" s="12" t="s">
        <v>50</v>
      </c>
      <c r="CB28" s="8"/>
      <c r="CC28" s="8"/>
      <c r="CD28" s="8"/>
      <c r="CE28" s="59">
        <v>4</v>
      </c>
      <c r="CF28" s="59"/>
      <c r="CG28" s="59">
        <v>12</v>
      </c>
      <c r="CH28" s="59"/>
      <c r="CI28" s="62">
        <v>15</v>
      </c>
    </row>
    <row r="29" spans="2:87" ht="17.100000000000001" customHeight="1" thickBot="1" x14ac:dyDescent="0.3">
      <c r="B29" s="12"/>
      <c r="C29" s="8" t="s">
        <v>8</v>
      </c>
      <c r="D29" s="8"/>
      <c r="E29" s="5">
        <v>937</v>
      </c>
      <c r="F29" s="10"/>
      <c r="G29" s="5">
        <v>576</v>
      </c>
      <c r="H29" s="24"/>
      <c r="I29" s="7">
        <f t="shared" si="1"/>
        <v>0.61472785485592318</v>
      </c>
      <c r="J29" s="13"/>
      <c r="K29" s="8"/>
      <c r="L29" s="8"/>
      <c r="M29" s="12"/>
      <c r="N29" s="8"/>
      <c r="O29" s="8"/>
      <c r="P29" s="8"/>
      <c r="Q29" s="71" t="s">
        <v>20</v>
      </c>
      <c r="R29" s="82" t="s">
        <v>34</v>
      </c>
      <c r="S29" s="82" t="s">
        <v>35</v>
      </c>
      <c r="T29" s="82" t="s">
        <v>36</v>
      </c>
      <c r="U29" s="83" t="s">
        <v>37</v>
      </c>
      <c r="V29" s="25"/>
      <c r="W29" s="25"/>
      <c r="X29" s="12" t="s">
        <v>81</v>
      </c>
      <c r="Y29" s="8"/>
      <c r="Z29" s="8"/>
      <c r="AA29" s="8"/>
      <c r="AB29" s="24" t="s">
        <v>82</v>
      </c>
      <c r="AC29" s="24"/>
      <c r="AD29" s="24" t="s">
        <v>83</v>
      </c>
      <c r="AE29" s="24"/>
      <c r="AF29" s="47" t="s">
        <v>46</v>
      </c>
      <c r="AG29" s="24"/>
      <c r="AH29" s="24"/>
      <c r="AI29" s="26" t="s">
        <v>109</v>
      </c>
      <c r="AJ29" s="8"/>
      <c r="AK29" s="8"/>
      <c r="AL29" s="8"/>
      <c r="AM29" s="9">
        <v>52</v>
      </c>
      <c r="AN29" s="9"/>
      <c r="AO29" s="9">
        <v>44</v>
      </c>
      <c r="AP29" s="9"/>
      <c r="AQ29" s="33">
        <v>32</v>
      </c>
      <c r="AR29" s="24"/>
      <c r="AS29" s="24"/>
      <c r="AT29" s="12" t="s">
        <v>97</v>
      </c>
      <c r="AU29" s="8"/>
      <c r="AV29" s="8"/>
      <c r="AW29" s="8"/>
      <c r="AX29" s="9" t="s">
        <v>178</v>
      </c>
      <c r="AY29" s="55" t="s">
        <v>132</v>
      </c>
      <c r="AZ29" s="9" t="s">
        <v>64</v>
      </c>
      <c r="BA29" s="55" t="s">
        <v>86</v>
      </c>
      <c r="BB29" s="47" t="s">
        <v>179</v>
      </c>
      <c r="BC29" s="24"/>
      <c r="BD29" s="24"/>
      <c r="BE29" s="26" t="s">
        <v>74</v>
      </c>
      <c r="BF29" s="8"/>
      <c r="BG29" s="8"/>
      <c r="BH29" s="9">
        <v>16</v>
      </c>
      <c r="BI29" s="11">
        <f t="shared" si="2"/>
        <v>4.4444444444444446E-2</v>
      </c>
      <c r="BJ29" s="52">
        <v>13</v>
      </c>
      <c r="BK29" s="53">
        <f t="shared" si="3"/>
        <v>4.1800643086816719E-2</v>
      </c>
      <c r="BL29" s="9">
        <v>7</v>
      </c>
      <c r="BM29" s="31">
        <f t="shared" si="4"/>
        <v>4.40251572327044E-2</v>
      </c>
      <c r="BP29" s="12"/>
      <c r="BQ29" s="8"/>
      <c r="BR29" s="8"/>
      <c r="BS29" s="8"/>
      <c r="BT29" s="67"/>
      <c r="BU29" s="82"/>
      <c r="BV29" s="82"/>
      <c r="BW29" s="82"/>
      <c r="BX29" s="13"/>
      <c r="CA29" s="12" t="s">
        <v>51</v>
      </c>
      <c r="CB29" s="8"/>
      <c r="CC29" s="8"/>
      <c r="CD29" s="8"/>
      <c r="CE29" s="59">
        <v>6</v>
      </c>
      <c r="CF29" s="59"/>
      <c r="CG29" s="59">
        <v>15</v>
      </c>
      <c r="CH29" s="59"/>
      <c r="CI29" s="62">
        <v>12</v>
      </c>
    </row>
    <row r="30" spans="2:87" ht="17.100000000000001" customHeight="1" thickTop="1" thickBot="1" x14ac:dyDescent="0.3">
      <c r="B30" s="14"/>
      <c r="C30" s="15" t="s">
        <v>13</v>
      </c>
      <c r="D30" s="15"/>
      <c r="E30" s="16">
        <f>SUM(E27:E29)</f>
        <v>1734</v>
      </c>
      <c r="F30" s="17"/>
      <c r="G30" s="16">
        <f>SUM(G27:G29)</f>
        <v>1117</v>
      </c>
      <c r="H30" s="17"/>
      <c r="I30" s="18">
        <f t="shared" si="1"/>
        <v>0.64417531718569776</v>
      </c>
      <c r="J30" s="19"/>
      <c r="K30" s="8"/>
      <c r="L30" s="8"/>
      <c r="M30" s="12"/>
      <c r="N30" s="8"/>
      <c r="O30" s="8"/>
      <c r="P30" s="8"/>
      <c r="Q30" s="71"/>
      <c r="R30" s="82"/>
      <c r="S30" s="82"/>
      <c r="T30" s="82"/>
      <c r="U30" s="83"/>
      <c r="V30" s="25"/>
      <c r="W30" s="25"/>
      <c r="X30" s="12" t="s">
        <v>84</v>
      </c>
      <c r="Y30" s="8"/>
      <c r="Z30" s="8"/>
      <c r="AA30" s="8"/>
      <c r="AB30" s="24" t="s">
        <v>59</v>
      </c>
      <c r="AC30" s="24"/>
      <c r="AD30" s="24" t="s">
        <v>85</v>
      </c>
      <c r="AE30" s="24"/>
      <c r="AF30" s="47" t="s">
        <v>86</v>
      </c>
      <c r="AG30" s="24"/>
      <c r="AH30" s="24"/>
      <c r="AI30" s="26" t="s">
        <v>110</v>
      </c>
      <c r="AJ30" s="8"/>
      <c r="AK30" s="8"/>
      <c r="AL30" s="8"/>
      <c r="AM30" s="9">
        <v>8</v>
      </c>
      <c r="AN30" s="9"/>
      <c r="AO30" s="9">
        <v>3</v>
      </c>
      <c r="AP30" s="9"/>
      <c r="AQ30" s="33">
        <v>3</v>
      </c>
      <c r="AR30" s="24"/>
      <c r="AS30" s="24"/>
      <c r="AT30" s="12" t="s">
        <v>98</v>
      </c>
      <c r="AU30" s="8"/>
      <c r="AV30" s="8"/>
      <c r="AW30" s="8"/>
      <c r="AX30" s="9" t="s">
        <v>72</v>
      </c>
      <c r="AY30" s="55" t="s">
        <v>72</v>
      </c>
      <c r="AZ30" s="9" t="s">
        <v>167</v>
      </c>
      <c r="BA30" s="55" t="s">
        <v>180</v>
      </c>
      <c r="BB30" s="47" t="s">
        <v>179</v>
      </c>
      <c r="BC30" s="24"/>
      <c r="BD30" s="24"/>
      <c r="BE30" s="26" t="s">
        <v>191</v>
      </c>
      <c r="BF30" s="8"/>
      <c r="BG30" s="8"/>
      <c r="BH30" s="9">
        <v>13</v>
      </c>
      <c r="BI30" s="11">
        <f t="shared" si="2"/>
        <v>3.6111111111111108E-2</v>
      </c>
      <c r="BJ30" s="52">
        <v>15</v>
      </c>
      <c r="BK30" s="53">
        <f t="shared" si="3"/>
        <v>4.8231511254019289E-2</v>
      </c>
      <c r="BL30" s="9">
        <v>5</v>
      </c>
      <c r="BM30" s="31">
        <f t="shared" si="4"/>
        <v>3.1446540880503145E-2</v>
      </c>
      <c r="BP30" s="12" t="s">
        <v>32</v>
      </c>
      <c r="BQ30" s="8"/>
      <c r="BR30" s="8"/>
      <c r="BS30" s="8"/>
      <c r="BT30" s="28"/>
      <c r="BU30" s="28">
        <v>178</v>
      </c>
      <c r="BV30" s="28">
        <v>30</v>
      </c>
      <c r="BW30" s="28">
        <v>86</v>
      </c>
      <c r="BX30" s="13"/>
      <c r="CA30" s="12" t="s">
        <v>41</v>
      </c>
      <c r="CB30" s="8"/>
      <c r="CC30" s="8"/>
      <c r="CD30" s="8"/>
      <c r="CE30" s="59">
        <v>14</v>
      </c>
      <c r="CF30" s="59"/>
      <c r="CG30" s="59">
        <v>11</v>
      </c>
      <c r="CH30" s="59"/>
      <c r="CI30" s="62">
        <v>19</v>
      </c>
    </row>
    <row r="31" spans="2:87" ht="17.100000000000001" customHeight="1" thickTop="1" thickBot="1" x14ac:dyDescent="0.3">
      <c r="M31" s="12" t="s">
        <v>53</v>
      </c>
      <c r="N31" s="8"/>
      <c r="O31" s="8"/>
      <c r="P31" s="8"/>
      <c r="Q31" s="24">
        <v>528</v>
      </c>
      <c r="R31" s="29">
        <v>3.57</v>
      </c>
      <c r="S31" s="30">
        <v>24.6</v>
      </c>
      <c r="T31" s="11">
        <v>0.85199999999999998</v>
      </c>
      <c r="U31" s="31">
        <v>0.13300000000000001</v>
      </c>
      <c r="V31" s="11"/>
      <c r="W31" s="11"/>
      <c r="X31" s="12" t="s">
        <v>87</v>
      </c>
      <c r="Y31" s="8"/>
      <c r="Z31" s="8"/>
      <c r="AA31" s="8"/>
      <c r="AB31" s="6">
        <v>233</v>
      </c>
      <c r="AC31" s="24"/>
      <c r="AD31" s="6">
        <v>130</v>
      </c>
      <c r="AE31" s="24"/>
      <c r="AF31" s="34">
        <v>66</v>
      </c>
      <c r="AG31" s="24"/>
      <c r="AH31" s="24"/>
      <c r="AI31" s="26" t="s">
        <v>111</v>
      </c>
      <c r="AJ31" s="8"/>
      <c r="AK31" s="8"/>
      <c r="AL31" s="8"/>
      <c r="AM31" s="9">
        <v>17</v>
      </c>
      <c r="AN31" s="9"/>
      <c r="AO31" s="9">
        <v>17</v>
      </c>
      <c r="AP31" s="9"/>
      <c r="AQ31" s="33">
        <v>9</v>
      </c>
      <c r="AR31" s="24"/>
      <c r="AS31" s="24"/>
      <c r="AT31" s="12" t="s">
        <v>99</v>
      </c>
      <c r="AU31" s="8"/>
      <c r="AV31" s="8"/>
      <c r="AW31" s="8"/>
      <c r="AX31" s="9" t="s">
        <v>178</v>
      </c>
      <c r="AY31" s="55" t="s">
        <v>181</v>
      </c>
      <c r="AZ31" s="9">
        <v>0</v>
      </c>
      <c r="BA31" s="55" t="s">
        <v>182</v>
      </c>
      <c r="BB31" s="47" t="s">
        <v>64</v>
      </c>
      <c r="BC31" s="24"/>
      <c r="BD31" s="24"/>
      <c r="BE31" s="26" t="s">
        <v>192</v>
      </c>
      <c r="BF31" s="8"/>
      <c r="BG31" s="8"/>
      <c r="BH31" s="9">
        <v>11</v>
      </c>
      <c r="BI31" s="11">
        <f t="shared" si="2"/>
        <v>3.0555555555555555E-2</v>
      </c>
      <c r="BJ31" s="52">
        <v>4</v>
      </c>
      <c r="BK31" s="53">
        <f t="shared" si="3"/>
        <v>1.2861736334405145E-2</v>
      </c>
      <c r="BL31" s="9">
        <v>3</v>
      </c>
      <c r="BM31" s="31">
        <f t="shared" si="4"/>
        <v>1.8867924528301886E-2</v>
      </c>
      <c r="BP31" s="12" t="s">
        <v>24</v>
      </c>
      <c r="BQ31" s="8"/>
      <c r="BR31" s="8"/>
      <c r="BS31" s="8"/>
      <c r="BT31" s="29"/>
      <c r="BU31" s="29">
        <v>2.62</v>
      </c>
      <c r="BV31" s="29">
        <v>2.4700000000000002</v>
      </c>
      <c r="BW31" s="29">
        <v>2.6</v>
      </c>
      <c r="BX31" s="13"/>
      <c r="CA31" s="12" t="s">
        <v>38</v>
      </c>
      <c r="CB31" s="8"/>
      <c r="CC31" s="8"/>
      <c r="CD31" s="8"/>
      <c r="CE31" s="59">
        <v>23</v>
      </c>
      <c r="CF31" s="59"/>
      <c r="CG31" s="59">
        <v>3</v>
      </c>
      <c r="CH31" s="59"/>
      <c r="CI31" s="62">
        <v>0</v>
      </c>
    </row>
    <row r="32" spans="2:87" ht="17.100000000000001" customHeight="1" thickTop="1" x14ac:dyDescent="0.25">
      <c r="M32" s="12" t="s">
        <v>38</v>
      </c>
      <c r="N32" s="8"/>
      <c r="O32" s="8"/>
      <c r="P32" s="8"/>
      <c r="Q32" s="24">
        <v>190</v>
      </c>
      <c r="R32" s="29">
        <v>3.81</v>
      </c>
      <c r="S32" s="30">
        <v>26.6</v>
      </c>
      <c r="T32" s="11">
        <v>0.98599999999999999</v>
      </c>
      <c r="U32" s="31">
        <v>0.121</v>
      </c>
      <c r="V32" s="11"/>
      <c r="W32" s="11"/>
      <c r="X32" s="12" t="s">
        <v>88</v>
      </c>
      <c r="Y32" s="8"/>
      <c r="Z32" s="8"/>
      <c r="AA32" s="8"/>
      <c r="AB32" s="24">
        <v>449</v>
      </c>
      <c r="AC32" s="24"/>
      <c r="AD32" s="24">
        <v>177</v>
      </c>
      <c r="AE32" s="24"/>
      <c r="AF32" s="47">
        <v>111</v>
      </c>
      <c r="AG32" s="24"/>
      <c r="AH32" s="24"/>
      <c r="AI32" s="26" t="s">
        <v>112</v>
      </c>
      <c r="AJ32" s="8"/>
      <c r="AK32" s="8"/>
      <c r="AL32" s="8"/>
      <c r="AM32" s="9">
        <v>16</v>
      </c>
      <c r="AN32" s="9"/>
      <c r="AO32" s="9">
        <v>14</v>
      </c>
      <c r="AP32" s="9"/>
      <c r="AQ32" s="33">
        <v>13</v>
      </c>
      <c r="AR32" s="24"/>
      <c r="AS32" s="24"/>
      <c r="AT32" s="12" t="s">
        <v>100</v>
      </c>
      <c r="AU32" s="8"/>
      <c r="AV32" s="8"/>
      <c r="AW32" s="8"/>
      <c r="AX32" s="9" t="s">
        <v>152</v>
      </c>
      <c r="AY32" s="55" t="s">
        <v>86</v>
      </c>
      <c r="AZ32" s="9">
        <v>0</v>
      </c>
      <c r="BA32" s="55" t="s">
        <v>64</v>
      </c>
      <c r="BB32" s="47" t="s">
        <v>183</v>
      </c>
      <c r="BC32" s="24"/>
      <c r="BD32" s="24"/>
      <c r="BE32" s="26" t="s">
        <v>99</v>
      </c>
      <c r="BF32" s="8"/>
      <c r="BG32" s="8"/>
      <c r="BH32" s="9">
        <v>9</v>
      </c>
      <c r="BI32" s="11">
        <f t="shared" si="2"/>
        <v>2.5000000000000001E-2</v>
      </c>
      <c r="BJ32" s="52">
        <v>9</v>
      </c>
      <c r="BK32" s="53">
        <f t="shared" si="3"/>
        <v>2.8938906752411574E-2</v>
      </c>
      <c r="BL32" s="9">
        <v>7</v>
      </c>
      <c r="BM32" s="31">
        <f t="shared" si="4"/>
        <v>4.40251572327044E-2</v>
      </c>
      <c r="BP32" s="12" t="s">
        <v>25</v>
      </c>
      <c r="BQ32" s="8"/>
      <c r="BR32" s="8"/>
      <c r="BS32" s="8"/>
      <c r="BT32" s="59"/>
      <c r="BU32" s="30">
        <v>17.399999999999999</v>
      </c>
      <c r="BV32" s="59">
        <v>17.899999999999999</v>
      </c>
      <c r="BW32" s="59">
        <v>16.600000000000001</v>
      </c>
      <c r="BX32" s="13"/>
      <c r="CA32" s="12" t="s">
        <v>40</v>
      </c>
      <c r="CB32" s="8"/>
      <c r="CC32" s="8"/>
      <c r="CD32" s="8"/>
      <c r="CE32" s="59">
        <v>23</v>
      </c>
      <c r="CF32" s="59"/>
      <c r="CG32" s="59">
        <v>14</v>
      </c>
      <c r="CH32" s="59"/>
      <c r="CI32" s="62">
        <v>14</v>
      </c>
    </row>
    <row r="33" spans="2:87" ht="17.100000000000001" customHeight="1" thickBot="1" x14ac:dyDescent="0.3">
      <c r="M33" s="12" t="s">
        <v>39</v>
      </c>
      <c r="N33" s="8"/>
      <c r="O33" s="8"/>
      <c r="P33" s="8"/>
      <c r="Q33" s="24">
        <v>139</v>
      </c>
      <c r="R33" s="29">
        <v>3.61</v>
      </c>
      <c r="S33" s="30">
        <v>22.7</v>
      </c>
      <c r="T33" s="11">
        <v>0.86799999999999999</v>
      </c>
      <c r="U33" s="31">
        <v>6.5000000000000002E-2</v>
      </c>
      <c r="V33" s="11"/>
      <c r="W33" s="11"/>
      <c r="X33" s="14"/>
      <c r="Y33" s="15"/>
      <c r="Z33" s="15"/>
      <c r="AA33" s="15"/>
      <c r="AB33" s="17"/>
      <c r="AC33" s="17"/>
      <c r="AD33" s="17"/>
      <c r="AE33" s="17"/>
      <c r="AF33" s="35"/>
      <c r="AG33" s="24"/>
      <c r="AH33" s="24"/>
      <c r="AI33" s="26" t="s">
        <v>113</v>
      </c>
      <c r="AJ33" s="8"/>
      <c r="AK33" s="8"/>
      <c r="AL33" s="8"/>
      <c r="AM33" s="9">
        <v>2</v>
      </c>
      <c r="AN33" s="9"/>
      <c r="AO33" s="9">
        <v>1</v>
      </c>
      <c r="AP33" s="9"/>
      <c r="AQ33" s="33">
        <v>0</v>
      </c>
      <c r="AR33" s="24"/>
      <c r="AS33" s="24"/>
      <c r="AT33" s="12" t="s">
        <v>101</v>
      </c>
      <c r="AU33" s="8"/>
      <c r="AV33" s="8"/>
      <c r="AW33" s="8"/>
      <c r="AX33" s="9" t="s">
        <v>52</v>
      </c>
      <c r="AY33" s="55" t="s">
        <v>132</v>
      </c>
      <c r="AZ33" s="9">
        <v>0</v>
      </c>
      <c r="BA33" s="55" t="s">
        <v>184</v>
      </c>
      <c r="BB33" s="47" t="s">
        <v>52</v>
      </c>
      <c r="BC33" s="24"/>
      <c r="BD33" s="24"/>
      <c r="BE33" s="26" t="s">
        <v>193</v>
      </c>
      <c r="BF33" s="8"/>
      <c r="BG33" s="8"/>
      <c r="BH33" s="9">
        <v>8</v>
      </c>
      <c r="BI33" s="11">
        <f t="shared" si="2"/>
        <v>2.2222222222222223E-2</v>
      </c>
      <c r="BJ33" s="52">
        <v>8</v>
      </c>
      <c r="BK33" s="53">
        <f t="shared" si="3"/>
        <v>2.5723472668810289E-2</v>
      </c>
      <c r="BL33" s="9">
        <v>3</v>
      </c>
      <c r="BM33" s="31">
        <f t="shared" si="4"/>
        <v>1.8867924528301886E-2</v>
      </c>
      <c r="BP33" s="12" t="s">
        <v>26</v>
      </c>
      <c r="BQ33" s="8"/>
      <c r="BR33" s="8"/>
      <c r="BS33" s="8"/>
      <c r="BT33" s="11"/>
      <c r="BU33" s="11">
        <v>0.47</v>
      </c>
      <c r="BV33" s="11">
        <v>0.318</v>
      </c>
      <c r="BW33" s="11">
        <v>0.40600000000000003</v>
      </c>
      <c r="BX33" s="13"/>
      <c r="CA33" s="12" t="s">
        <v>53</v>
      </c>
      <c r="CB33" s="8"/>
      <c r="CC33" s="8"/>
      <c r="CD33" s="8"/>
      <c r="CE33" s="59">
        <v>70</v>
      </c>
      <c r="CF33" s="59"/>
      <c r="CG33" s="59">
        <v>15</v>
      </c>
      <c r="CH33" s="59"/>
      <c r="CI33" s="62">
        <v>8</v>
      </c>
    </row>
    <row r="34" spans="2:87" ht="17.100000000000001" customHeight="1" thickTop="1" thickBot="1" x14ac:dyDescent="0.3">
      <c r="M34" s="12" t="s">
        <v>40</v>
      </c>
      <c r="N34" s="8"/>
      <c r="O34" s="8"/>
      <c r="P34" s="8"/>
      <c r="Q34" s="24">
        <v>109</v>
      </c>
      <c r="R34" s="29">
        <v>3.5</v>
      </c>
      <c r="S34" s="30">
        <v>23.2</v>
      </c>
      <c r="T34" s="11">
        <v>0.82299999999999995</v>
      </c>
      <c r="U34" s="31">
        <v>0.21099999999999999</v>
      </c>
      <c r="V34" s="11"/>
      <c r="W34" s="11"/>
      <c r="AB34" s="1"/>
      <c r="AC34" s="1"/>
      <c r="AD34" s="1"/>
      <c r="AE34" s="1"/>
      <c r="AF34" s="1"/>
      <c r="AG34" s="1"/>
      <c r="AH34" s="1"/>
      <c r="AI34" s="26" t="s">
        <v>39</v>
      </c>
      <c r="AJ34" s="8"/>
      <c r="AK34" s="8"/>
      <c r="AL34" s="8"/>
      <c r="AM34" s="9">
        <v>139</v>
      </c>
      <c r="AN34" s="9"/>
      <c r="AO34" s="9">
        <v>122</v>
      </c>
      <c r="AP34" s="9"/>
      <c r="AQ34" s="33">
        <v>83</v>
      </c>
      <c r="AR34" s="24"/>
      <c r="AS34" s="24"/>
      <c r="AT34" s="12" t="s">
        <v>102</v>
      </c>
      <c r="AU34" s="8"/>
      <c r="AV34" s="8"/>
      <c r="AW34" s="8"/>
      <c r="AX34" s="9" t="s">
        <v>131</v>
      </c>
      <c r="AY34" s="55" t="s">
        <v>132</v>
      </c>
      <c r="AZ34" s="9" t="s">
        <v>80</v>
      </c>
      <c r="BA34" s="55">
        <v>0</v>
      </c>
      <c r="BB34" s="47" t="s">
        <v>85</v>
      </c>
      <c r="BC34" s="24"/>
      <c r="BD34" s="24"/>
      <c r="BE34" s="26" t="s">
        <v>196</v>
      </c>
      <c r="BF34" s="8"/>
      <c r="BG34" s="8"/>
      <c r="BH34" s="9">
        <v>7</v>
      </c>
      <c r="BI34" s="11">
        <f t="shared" si="2"/>
        <v>1.9444444444444445E-2</v>
      </c>
      <c r="BJ34" s="52">
        <v>0</v>
      </c>
      <c r="BK34" s="53">
        <f t="shared" si="3"/>
        <v>0</v>
      </c>
      <c r="BL34" s="9">
        <v>0</v>
      </c>
      <c r="BM34" s="31">
        <f t="shared" si="4"/>
        <v>0</v>
      </c>
      <c r="BP34" s="14"/>
      <c r="BQ34" s="15"/>
      <c r="BR34" s="15"/>
      <c r="BS34" s="15"/>
      <c r="BT34" s="15"/>
      <c r="BU34" s="15"/>
      <c r="BV34" s="15"/>
      <c r="BW34" s="15"/>
      <c r="BX34" s="19"/>
      <c r="CA34" s="12" t="s">
        <v>54</v>
      </c>
      <c r="CB34" s="8"/>
      <c r="CC34" s="8"/>
      <c r="CD34" s="8"/>
      <c r="CE34" s="59">
        <v>19</v>
      </c>
      <c r="CF34" s="59"/>
      <c r="CG34" s="59">
        <v>19</v>
      </c>
      <c r="CH34" s="59"/>
      <c r="CI34" s="62">
        <v>22</v>
      </c>
    </row>
    <row r="35" spans="2:87" ht="17.100000000000001" customHeight="1" thickTop="1" thickBot="1" x14ac:dyDescent="0.3">
      <c r="M35" s="12" t="s">
        <v>41</v>
      </c>
      <c r="N35" s="8"/>
      <c r="O35" s="8"/>
      <c r="P35" s="8"/>
      <c r="Q35" s="24">
        <v>104</v>
      </c>
      <c r="R35" s="29">
        <v>3.54</v>
      </c>
      <c r="S35" s="30">
        <v>23.9</v>
      </c>
      <c r="T35" s="11">
        <v>0.86799999999999999</v>
      </c>
      <c r="U35" s="31">
        <v>0.13500000000000001</v>
      </c>
      <c r="V35" s="11"/>
      <c r="W35" s="11"/>
      <c r="AB35" s="1"/>
      <c r="AC35" s="1"/>
      <c r="AD35" s="1"/>
      <c r="AE35" s="1"/>
      <c r="AF35" s="1"/>
      <c r="AG35" s="1"/>
      <c r="AH35" s="1"/>
      <c r="AI35" s="26" t="s">
        <v>114</v>
      </c>
      <c r="AJ35" s="8"/>
      <c r="AK35" s="8"/>
      <c r="AL35" s="8"/>
      <c r="AM35" s="9">
        <v>45</v>
      </c>
      <c r="AN35" s="9"/>
      <c r="AO35" s="9">
        <v>31</v>
      </c>
      <c r="AP35" s="9"/>
      <c r="AQ35" s="33">
        <v>40</v>
      </c>
      <c r="AR35" s="24"/>
      <c r="AS35" s="24"/>
      <c r="AT35" s="14"/>
      <c r="AU35" s="15"/>
      <c r="AV35" s="15"/>
      <c r="AW35" s="15"/>
      <c r="AX35" s="17"/>
      <c r="AY35" s="17"/>
      <c r="AZ35" s="17"/>
      <c r="BA35" s="17"/>
      <c r="BB35" s="35"/>
      <c r="BC35" s="24"/>
      <c r="BD35" s="24"/>
      <c r="BE35" s="26" t="s">
        <v>195</v>
      </c>
      <c r="BF35" s="8"/>
      <c r="BG35" s="8"/>
      <c r="BH35" s="9">
        <v>5</v>
      </c>
      <c r="BI35" s="11">
        <f t="shared" si="2"/>
        <v>1.3888888888888888E-2</v>
      </c>
      <c r="BJ35" s="52">
        <v>2</v>
      </c>
      <c r="BK35" s="53">
        <f t="shared" si="3"/>
        <v>6.4308681672025723E-3</v>
      </c>
      <c r="BL35" s="9">
        <v>3</v>
      </c>
      <c r="BM35" s="31">
        <f t="shared" si="4"/>
        <v>1.8867924528301886E-2</v>
      </c>
      <c r="CA35" s="12" t="s">
        <v>55</v>
      </c>
      <c r="CB35" s="8"/>
      <c r="CC35" s="8"/>
      <c r="CD35" s="8"/>
      <c r="CE35" s="59">
        <v>22</v>
      </c>
      <c r="CF35" s="59"/>
      <c r="CG35" s="59">
        <v>3</v>
      </c>
      <c r="CH35" s="59"/>
      <c r="CI35" s="62">
        <v>2</v>
      </c>
    </row>
    <row r="36" spans="2:87" ht="17.100000000000001" customHeight="1" thickTop="1" thickBot="1" x14ac:dyDescent="0.3">
      <c r="M36" s="12" t="s">
        <v>42</v>
      </c>
      <c r="N36" s="8"/>
      <c r="O36" s="8"/>
      <c r="P36" s="8"/>
      <c r="Q36" s="24">
        <v>70</v>
      </c>
      <c r="R36" s="29">
        <v>4.01</v>
      </c>
      <c r="S36" s="30">
        <v>25.6</v>
      </c>
      <c r="T36" s="11">
        <v>0.96599999999999997</v>
      </c>
      <c r="U36" s="31">
        <v>0.157</v>
      </c>
      <c r="V36" s="11"/>
      <c r="W36" s="11"/>
      <c r="X36" s="81" t="s">
        <v>90</v>
      </c>
      <c r="Y36" s="81"/>
      <c r="Z36" s="81"/>
      <c r="AA36" s="81"/>
      <c r="AB36" s="81"/>
      <c r="AC36" s="81"/>
      <c r="AD36" s="81"/>
      <c r="AE36" s="81"/>
      <c r="AF36" s="81"/>
      <c r="AG36" s="2"/>
      <c r="AH36" s="2"/>
      <c r="AI36" s="26" t="s">
        <v>115</v>
      </c>
      <c r="AJ36" s="8"/>
      <c r="AK36" s="8"/>
      <c r="AL36" s="8"/>
      <c r="AM36" s="9">
        <v>86</v>
      </c>
      <c r="AN36" s="9"/>
      <c r="AO36" s="9">
        <v>58</v>
      </c>
      <c r="AP36" s="9"/>
      <c r="AQ36" s="33">
        <v>66</v>
      </c>
      <c r="AR36" s="24"/>
      <c r="AS36" s="24"/>
      <c r="AX36" s="1"/>
      <c r="AY36" s="1"/>
      <c r="AZ36" s="1"/>
      <c r="BA36" s="1"/>
      <c r="BB36" s="1"/>
      <c r="BC36" s="1"/>
      <c r="BD36" s="1"/>
      <c r="BE36" s="26" t="s">
        <v>194</v>
      </c>
      <c r="BF36" s="8"/>
      <c r="BG36" s="8"/>
      <c r="BH36" s="9">
        <v>2</v>
      </c>
      <c r="BI36" s="11">
        <f t="shared" si="2"/>
        <v>5.5555555555555558E-3</v>
      </c>
      <c r="BJ36" s="52">
        <v>15</v>
      </c>
      <c r="BK36" s="53">
        <f t="shared" si="3"/>
        <v>4.8231511254019289E-2</v>
      </c>
      <c r="BL36" s="9">
        <v>3</v>
      </c>
      <c r="BM36" s="31">
        <f t="shared" si="4"/>
        <v>1.8867924528301886E-2</v>
      </c>
      <c r="CA36" s="12" t="s">
        <v>203</v>
      </c>
      <c r="CB36" s="8"/>
      <c r="CC36" s="8"/>
      <c r="CD36" s="8"/>
      <c r="CE36" s="6">
        <f>CE37-SUM(CE24:CE35)</f>
        <v>76</v>
      </c>
      <c r="CF36" s="59"/>
      <c r="CG36" s="6">
        <f>CG37-SUM(CG24:CG35)</f>
        <v>78</v>
      </c>
      <c r="CH36" s="59"/>
      <c r="CI36" s="34">
        <f>CI37-SUM(CI24:CI35)</f>
        <v>50</v>
      </c>
    </row>
    <row r="37" spans="2:87" ht="17.100000000000001" customHeight="1" thickTop="1" thickBot="1" x14ac:dyDescent="0.3">
      <c r="M37" s="14"/>
      <c r="N37" s="15"/>
      <c r="O37" s="15"/>
      <c r="P37" s="15"/>
      <c r="Q37" s="15"/>
      <c r="R37" s="15"/>
      <c r="S37" s="15"/>
      <c r="T37" s="15"/>
      <c r="U37" s="19"/>
      <c r="V37" s="8"/>
      <c r="W37" s="8"/>
      <c r="X37" s="81"/>
      <c r="Y37" s="81"/>
      <c r="Z37" s="81"/>
      <c r="AA37" s="81"/>
      <c r="AB37" s="81"/>
      <c r="AC37" s="81"/>
      <c r="AD37" s="81"/>
      <c r="AE37" s="81"/>
      <c r="AF37" s="81"/>
      <c r="AG37" s="2"/>
      <c r="AH37" s="2"/>
      <c r="AI37" s="26" t="s">
        <v>116</v>
      </c>
      <c r="AJ37" s="8"/>
      <c r="AK37" s="8"/>
      <c r="AL37" s="8"/>
      <c r="AM37" s="9">
        <v>14</v>
      </c>
      <c r="AN37" s="9"/>
      <c r="AO37" s="9">
        <v>16</v>
      </c>
      <c r="AP37" s="9"/>
      <c r="AQ37" s="33">
        <v>6</v>
      </c>
      <c r="AR37" s="24"/>
      <c r="AS37" s="24"/>
      <c r="AX37" s="1"/>
      <c r="AY37" s="1"/>
      <c r="AZ37" s="1"/>
      <c r="BA37" s="1"/>
      <c r="BB37" s="1"/>
      <c r="BC37" s="1"/>
      <c r="BD37" s="1"/>
      <c r="BE37" s="26" t="s">
        <v>100</v>
      </c>
      <c r="BF37" s="8"/>
      <c r="BG37" s="8"/>
      <c r="BH37" s="9">
        <v>2</v>
      </c>
      <c r="BI37" s="11">
        <f t="shared" si="2"/>
        <v>5.5555555555555558E-3</v>
      </c>
      <c r="BJ37" s="52">
        <v>5</v>
      </c>
      <c r="BK37" s="53">
        <f t="shared" si="3"/>
        <v>1.607717041800643E-2</v>
      </c>
      <c r="BL37" s="9">
        <v>3</v>
      </c>
      <c r="BM37" s="31">
        <f t="shared" si="4"/>
        <v>1.8867924528301886E-2</v>
      </c>
      <c r="CA37" s="12" t="s">
        <v>13</v>
      </c>
      <c r="CB37" s="8"/>
      <c r="CC37" s="8"/>
      <c r="CD37" s="8"/>
      <c r="CE37" s="59">
        <v>276</v>
      </c>
      <c r="CF37" s="59"/>
      <c r="CG37" s="59">
        <v>194</v>
      </c>
      <c r="CH37" s="59"/>
      <c r="CI37" s="62">
        <v>178</v>
      </c>
    </row>
    <row r="38" spans="2:87" ht="17.100000000000001" customHeight="1" thickTop="1" thickBot="1" x14ac:dyDescent="0.3">
      <c r="X38" s="81"/>
      <c r="Y38" s="81"/>
      <c r="Z38" s="81"/>
      <c r="AA38" s="81"/>
      <c r="AB38" s="81"/>
      <c r="AC38" s="81"/>
      <c r="AD38" s="81"/>
      <c r="AE38" s="81"/>
      <c r="AF38" s="81"/>
      <c r="AG38" s="2"/>
      <c r="AH38" s="2"/>
      <c r="AI38" s="26" t="s">
        <v>117</v>
      </c>
      <c r="AJ38" s="8"/>
      <c r="AK38" s="8"/>
      <c r="AL38" s="8"/>
      <c r="AM38" s="9">
        <v>6</v>
      </c>
      <c r="AN38" s="9"/>
      <c r="AO38" s="9">
        <v>4</v>
      </c>
      <c r="AP38" s="9"/>
      <c r="AQ38" s="33">
        <v>9</v>
      </c>
      <c r="AR38" s="24"/>
      <c r="AS38" s="24"/>
      <c r="AX38" s="1"/>
      <c r="AY38" s="1"/>
      <c r="AZ38" s="1"/>
      <c r="BA38" s="1"/>
      <c r="BB38" s="1"/>
      <c r="BC38" s="1"/>
      <c r="BD38" s="1"/>
      <c r="BE38" s="38" t="s">
        <v>197</v>
      </c>
      <c r="BF38" s="8"/>
      <c r="BG38" s="8"/>
      <c r="BH38" s="9">
        <v>1</v>
      </c>
      <c r="BI38" s="11">
        <f t="shared" si="2"/>
        <v>2.7777777777777779E-3</v>
      </c>
      <c r="BJ38" s="52">
        <v>5</v>
      </c>
      <c r="BK38" s="53">
        <f t="shared" si="3"/>
        <v>1.607717041800643E-2</v>
      </c>
      <c r="BL38" s="9">
        <v>11</v>
      </c>
      <c r="BM38" s="31">
        <f t="shared" si="4"/>
        <v>6.9182389937106917E-2</v>
      </c>
      <c r="CA38" s="14"/>
      <c r="CB38" s="15"/>
      <c r="CC38" s="15"/>
      <c r="CD38" s="15"/>
      <c r="CE38" s="15"/>
      <c r="CF38" s="15"/>
      <c r="CG38" s="15"/>
      <c r="CH38" s="15"/>
      <c r="CI38" s="19"/>
    </row>
    <row r="39" spans="2:87" ht="17.100000000000001" customHeight="1" thickTop="1" thickBot="1" x14ac:dyDescent="0.3">
      <c r="X39" s="81"/>
      <c r="Y39" s="81"/>
      <c r="Z39" s="81"/>
      <c r="AA39" s="81"/>
      <c r="AB39" s="81"/>
      <c r="AC39" s="81"/>
      <c r="AD39" s="81"/>
      <c r="AE39" s="81"/>
      <c r="AF39" s="81"/>
      <c r="AG39" s="2"/>
      <c r="AH39" s="2"/>
      <c r="AI39" s="26" t="s">
        <v>118</v>
      </c>
      <c r="AJ39" s="8"/>
      <c r="AK39" s="8"/>
      <c r="AL39" s="8"/>
      <c r="AM39" s="6">
        <f>AM40-SUM(AM25:AM38)</f>
        <v>53</v>
      </c>
      <c r="AN39" s="9"/>
      <c r="AO39" s="6">
        <f>AO40-SUM(AO25:AO38)</f>
        <v>74</v>
      </c>
      <c r="AP39" s="9"/>
      <c r="AQ39" s="34">
        <f>AQ40-SUM(AQ25:AQ38)</f>
        <v>37</v>
      </c>
      <c r="AR39" s="24"/>
      <c r="AS39" s="24"/>
      <c r="AX39" s="1"/>
      <c r="AY39" s="1"/>
      <c r="AZ39" s="1"/>
      <c r="BA39" s="1"/>
      <c r="BB39" s="1"/>
      <c r="BC39" s="1"/>
      <c r="BD39" s="1"/>
      <c r="BE39" s="38" t="s">
        <v>199</v>
      </c>
      <c r="BF39" s="8"/>
      <c r="BG39" s="8"/>
      <c r="BH39" s="9">
        <f>360-SUM(BH26:BH38)</f>
        <v>134</v>
      </c>
      <c r="BI39" s="11">
        <f t="shared" si="2"/>
        <v>0.37222222222222223</v>
      </c>
      <c r="BJ39" s="52">
        <f>311-SUM(BJ26:BJ38)</f>
        <v>135</v>
      </c>
      <c r="BK39" s="53">
        <f t="shared" si="3"/>
        <v>0.43408360128617363</v>
      </c>
      <c r="BL39" s="9">
        <f>159-SUM(BL26:BL38)</f>
        <v>67</v>
      </c>
      <c r="BM39" s="31">
        <f>BL39/159</f>
        <v>0.42138364779874216</v>
      </c>
    </row>
    <row r="40" spans="2:87" ht="17.100000000000001" customHeight="1" thickTop="1" thickBot="1" x14ac:dyDescent="0.3">
      <c r="AB40" s="1"/>
      <c r="AC40" s="1"/>
      <c r="AD40" s="1"/>
      <c r="AE40" s="1"/>
      <c r="AF40" s="1"/>
      <c r="AG40" s="1"/>
      <c r="AH40" s="1"/>
      <c r="AI40" s="26" t="s">
        <v>13</v>
      </c>
      <c r="AJ40" s="8"/>
      <c r="AK40" s="8"/>
      <c r="AL40" s="8"/>
      <c r="AM40" s="9">
        <f>O10</f>
        <v>494</v>
      </c>
      <c r="AN40" s="9"/>
      <c r="AO40" s="9">
        <f>S10</f>
        <v>414</v>
      </c>
      <c r="AP40" s="9"/>
      <c r="AQ40" s="33">
        <f>Q10</f>
        <v>318</v>
      </c>
      <c r="AR40" s="24"/>
      <c r="AS40" s="24"/>
      <c r="AX40" s="1"/>
      <c r="AY40" s="1"/>
      <c r="AZ40" s="1"/>
      <c r="BA40" s="1"/>
      <c r="BB40" s="1"/>
      <c r="BC40" s="1"/>
      <c r="BD40" s="1"/>
      <c r="BE40" s="14"/>
      <c r="BF40" s="15"/>
      <c r="BG40" s="15"/>
      <c r="BH40" s="17"/>
      <c r="BI40" s="17"/>
      <c r="BJ40" s="17"/>
      <c r="BK40" s="17"/>
      <c r="BL40" s="17"/>
      <c r="BM40" s="35"/>
    </row>
    <row r="41" spans="2:87" ht="17.100000000000001" customHeight="1" thickTop="1" thickBot="1" x14ac:dyDescent="0.3">
      <c r="AB41" s="1"/>
      <c r="AC41" s="1"/>
      <c r="AD41" s="1"/>
      <c r="AE41" s="1"/>
      <c r="AF41" s="1"/>
      <c r="AG41" s="1"/>
      <c r="AH41" s="1"/>
      <c r="AI41" s="39"/>
      <c r="AJ41" s="15"/>
      <c r="AK41" s="15"/>
      <c r="AL41" s="15"/>
      <c r="AM41" s="15"/>
      <c r="AN41" s="15"/>
      <c r="AO41" s="15"/>
      <c r="AP41" s="15"/>
      <c r="AQ41" s="19"/>
      <c r="AR41" s="8"/>
      <c r="AS41" s="8"/>
      <c r="AX41" s="1"/>
      <c r="AY41" s="1"/>
      <c r="AZ41" s="1"/>
      <c r="BA41" s="1"/>
      <c r="BB41" s="1"/>
      <c r="BC41" s="1"/>
      <c r="BD41" s="1"/>
      <c r="BH41" s="1"/>
      <c r="BI41" s="1"/>
      <c r="BJ41" s="1"/>
      <c r="BK41" s="1"/>
      <c r="BL41" s="1"/>
      <c r="BM41" s="1"/>
    </row>
    <row r="42" spans="2:87" ht="18.75" customHeight="1" thickTop="1" x14ac:dyDescent="0.3">
      <c r="B42" s="63" t="s">
        <v>200</v>
      </c>
      <c r="C42" s="63"/>
      <c r="D42" s="63"/>
      <c r="E42" s="63"/>
      <c r="F42" s="63"/>
      <c r="G42" s="63"/>
      <c r="H42" s="63"/>
      <c r="I42" s="63"/>
      <c r="J42" s="63"/>
      <c r="K42" s="4"/>
      <c r="L42" s="4"/>
      <c r="M42" s="63" t="s">
        <v>200</v>
      </c>
      <c r="N42" s="63"/>
      <c r="O42" s="63"/>
      <c r="P42" s="63"/>
      <c r="Q42" s="63"/>
      <c r="R42" s="63"/>
      <c r="S42" s="63"/>
      <c r="T42" s="63"/>
      <c r="U42" s="63"/>
      <c r="V42" s="4"/>
      <c r="W42" s="4"/>
      <c r="X42" s="63" t="s">
        <v>200</v>
      </c>
      <c r="Y42" s="63"/>
      <c r="Z42" s="63"/>
      <c r="AA42" s="63"/>
      <c r="AB42" s="63"/>
      <c r="AC42" s="63"/>
      <c r="AD42" s="63"/>
      <c r="AE42" s="63"/>
      <c r="AF42" s="63"/>
      <c r="AG42" s="4"/>
      <c r="AH42" s="4"/>
      <c r="AI42" s="23"/>
      <c r="AX42" s="1"/>
      <c r="AY42" s="1"/>
      <c r="AZ42" s="1"/>
      <c r="BA42" s="1"/>
      <c r="BB42" s="1"/>
      <c r="BC42" s="1"/>
      <c r="BD42" s="1"/>
      <c r="BH42" s="1"/>
      <c r="BI42" s="1"/>
      <c r="BJ42" s="1"/>
      <c r="BK42" s="1"/>
      <c r="BL42" s="1"/>
      <c r="BM42" s="1"/>
    </row>
    <row r="43" spans="2:87" ht="17.100000000000001" customHeight="1" thickBot="1" x14ac:dyDescent="0.3">
      <c r="AB43" s="1"/>
      <c r="AC43" s="1"/>
      <c r="AD43" s="1"/>
      <c r="AE43" s="1"/>
      <c r="AF43" s="1"/>
      <c r="AG43" s="1"/>
      <c r="AH43" s="1"/>
      <c r="AX43" s="1"/>
      <c r="AY43" s="1"/>
      <c r="AZ43" s="1"/>
      <c r="BA43" s="1"/>
      <c r="BB43" s="1"/>
      <c r="BC43" s="1"/>
      <c r="BD43" s="1"/>
      <c r="BH43" s="1"/>
      <c r="BI43" s="1"/>
      <c r="BJ43" s="1"/>
      <c r="BK43" s="1"/>
      <c r="BL43" s="1"/>
      <c r="BM43" s="1"/>
    </row>
    <row r="44" spans="2:87" ht="17.100000000000001" customHeight="1" thickTop="1" x14ac:dyDescent="0.25">
      <c r="B44" s="64" t="s">
        <v>201</v>
      </c>
      <c r="C44" s="65"/>
      <c r="D44" s="65"/>
      <c r="E44" s="65"/>
      <c r="F44" s="65"/>
      <c r="G44" s="65"/>
      <c r="H44" s="65"/>
      <c r="I44" s="65"/>
      <c r="J44" s="66"/>
      <c r="K44" s="40"/>
      <c r="L44" s="43"/>
      <c r="M44" s="64" t="s">
        <v>202</v>
      </c>
      <c r="N44" s="65"/>
      <c r="O44" s="65"/>
      <c r="P44" s="65"/>
      <c r="Q44" s="65"/>
      <c r="R44" s="65"/>
      <c r="S44" s="65"/>
      <c r="T44" s="65"/>
      <c r="U44" s="66"/>
      <c r="V44" s="40"/>
      <c r="W44" s="43"/>
      <c r="X44" s="64" t="s">
        <v>205</v>
      </c>
      <c r="Y44" s="65"/>
      <c r="Z44" s="65"/>
      <c r="AA44" s="65"/>
      <c r="AB44" s="65"/>
      <c r="AC44" s="65"/>
      <c r="AD44" s="65"/>
      <c r="AE44" s="65"/>
      <c r="AF44" s="66"/>
      <c r="AG44" s="40"/>
      <c r="AH44" s="40"/>
      <c r="AX44" s="1"/>
      <c r="AY44" s="1"/>
      <c r="AZ44" s="1"/>
      <c r="BA44" s="1"/>
      <c r="BB44" s="1"/>
      <c r="BC44" s="1"/>
      <c r="BD44" s="1"/>
    </row>
    <row r="45" spans="2:87" ht="17.100000000000001" customHeight="1" x14ac:dyDescent="0.25">
      <c r="B45" s="12"/>
      <c r="C45" s="8"/>
      <c r="D45" s="8"/>
      <c r="E45" s="8"/>
      <c r="F45" s="8"/>
      <c r="G45" s="8"/>
      <c r="H45" s="8"/>
      <c r="I45" s="8"/>
      <c r="J45" s="13"/>
      <c r="K45" s="8"/>
      <c r="L45" s="8"/>
      <c r="M45" s="12"/>
      <c r="N45" s="8"/>
      <c r="O45" s="8"/>
      <c r="P45" s="8"/>
      <c r="Q45" s="8"/>
      <c r="R45" s="8"/>
      <c r="S45" s="8"/>
      <c r="T45" s="8"/>
      <c r="U45" s="13"/>
      <c r="V45" s="8"/>
      <c r="W45" s="8"/>
      <c r="X45" s="12"/>
      <c r="Y45" s="8"/>
      <c r="Z45" s="8"/>
      <c r="AA45" s="8"/>
      <c r="AB45" s="8"/>
      <c r="AC45" s="8"/>
      <c r="AD45" s="8"/>
      <c r="AE45" s="8"/>
      <c r="AF45" s="13"/>
      <c r="AG45" s="8"/>
      <c r="AH45" s="8"/>
    </row>
    <row r="46" spans="2:87" ht="17.100000000000001" customHeight="1" x14ac:dyDescent="0.25">
      <c r="B46" s="12"/>
      <c r="C46" s="8"/>
      <c r="D46" s="70" t="s">
        <v>7</v>
      </c>
      <c r="E46" s="70"/>
      <c r="F46" s="70" t="s">
        <v>19</v>
      </c>
      <c r="G46" s="70"/>
      <c r="H46" s="70" t="s">
        <v>8</v>
      </c>
      <c r="I46" s="70"/>
      <c r="J46" s="13"/>
      <c r="K46" s="8"/>
      <c r="L46" s="8"/>
      <c r="M46" s="36" t="s">
        <v>213</v>
      </c>
      <c r="N46" s="8"/>
      <c r="O46" s="8"/>
      <c r="P46" s="8"/>
      <c r="Q46" s="8"/>
      <c r="R46" s="8"/>
      <c r="S46" s="8"/>
      <c r="T46" s="8"/>
      <c r="U46" s="13"/>
      <c r="V46" s="8"/>
      <c r="W46" s="8"/>
      <c r="X46" s="12" t="s">
        <v>39</v>
      </c>
      <c r="Y46" s="8"/>
      <c r="Z46" s="8"/>
      <c r="AA46" s="8"/>
      <c r="AB46" s="8"/>
      <c r="AC46" s="9">
        <v>84</v>
      </c>
      <c r="AD46" s="56"/>
      <c r="AE46" s="8"/>
      <c r="AF46" s="13"/>
      <c r="AG46" s="8"/>
      <c r="AH46" s="8"/>
    </row>
    <row r="47" spans="2:87" ht="17.100000000000001" customHeight="1" x14ac:dyDescent="0.25">
      <c r="B47" s="12"/>
      <c r="C47" s="8"/>
      <c r="D47" s="71" t="s">
        <v>20</v>
      </c>
      <c r="E47" s="67" t="s">
        <v>21</v>
      </c>
      <c r="F47" s="71" t="s">
        <v>20</v>
      </c>
      <c r="G47" s="67" t="s">
        <v>22</v>
      </c>
      <c r="H47" s="71" t="s">
        <v>20</v>
      </c>
      <c r="I47" s="67" t="s">
        <v>23</v>
      </c>
      <c r="J47" s="13"/>
      <c r="K47" s="8"/>
      <c r="L47" s="8"/>
      <c r="M47" s="37"/>
      <c r="N47" s="8"/>
      <c r="O47" s="8"/>
      <c r="P47" s="8"/>
      <c r="Q47" s="20" t="s">
        <v>7</v>
      </c>
      <c r="R47" s="20"/>
      <c r="S47" s="20" t="s">
        <v>8</v>
      </c>
      <c r="T47" s="20"/>
      <c r="U47" s="32" t="s">
        <v>19</v>
      </c>
      <c r="V47" s="20"/>
      <c r="W47" s="20"/>
      <c r="X47" s="46"/>
      <c r="Y47" s="8" t="s">
        <v>204</v>
      </c>
      <c r="Z47" s="8"/>
      <c r="AA47" s="8"/>
      <c r="AB47" s="8"/>
      <c r="AC47" s="9">
        <v>66</v>
      </c>
      <c r="AD47" s="11">
        <f>AC47/84</f>
        <v>0.7857142857142857</v>
      </c>
      <c r="AE47" s="9"/>
      <c r="AF47" s="13"/>
      <c r="AG47" s="8"/>
      <c r="AH47" s="8"/>
    </row>
    <row r="48" spans="2:87" ht="17.100000000000001" customHeight="1" x14ac:dyDescent="0.25">
      <c r="B48" s="68"/>
      <c r="C48" s="69"/>
      <c r="D48" s="71"/>
      <c r="E48" s="67"/>
      <c r="F48" s="71"/>
      <c r="G48" s="67"/>
      <c r="H48" s="71"/>
      <c r="I48" s="67"/>
      <c r="J48" s="13"/>
      <c r="K48" s="8"/>
      <c r="L48" s="8"/>
      <c r="M48" s="12" t="s">
        <v>45</v>
      </c>
      <c r="N48" s="8"/>
      <c r="O48" s="8"/>
      <c r="P48" s="8"/>
      <c r="Q48" s="24">
        <v>0</v>
      </c>
      <c r="R48" s="24"/>
      <c r="S48" s="24">
        <v>1</v>
      </c>
      <c r="T48" s="24"/>
      <c r="U48" s="47">
        <v>0</v>
      </c>
      <c r="V48" s="24"/>
      <c r="W48" s="24"/>
      <c r="X48" s="57"/>
      <c r="Y48" s="8" t="s">
        <v>42</v>
      </c>
      <c r="Z48" s="8"/>
      <c r="AA48" s="8"/>
      <c r="AB48" s="8"/>
      <c r="AC48" s="9">
        <v>5</v>
      </c>
      <c r="AD48" s="11">
        <f t="shared" ref="AD48:AD51" si="5">AC48/84</f>
        <v>5.9523809523809521E-2</v>
      </c>
      <c r="AE48" s="9"/>
      <c r="AF48" s="13"/>
      <c r="AG48" s="8"/>
      <c r="AH48" s="8"/>
    </row>
    <row r="49" spans="2:34" ht="17.100000000000001" customHeight="1" x14ac:dyDescent="0.25">
      <c r="B49" s="68" t="s">
        <v>16</v>
      </c>
      <c r="C49" s="69"/>
      <c r="D49" s="24">
        <v>173</v>
      </c>
      <c r="E49" s="11">
        <f>D49/D52</f>
        <v>0.37855579868708972</v>
      </c>
      <c r="F49" s="24">
        <v>13</v>
      </c>
      <c r="G49" s="11">
        <f>F49/F52</f>
        <v>0.15476190476190477</v>
      </c>
      <c r="H49" s="24">
        <v>209</v>
      </c>
      <c r="I49" s="11">
        <f>H49/H52</f>
        <v>0.36284722222222221</v>
      </c>
      <c r="J49" s="13"/>
      <c r="K49" s="8"/>
      <c r="L49" s="8"/>
      <c r="M49" s="12" t="s">
        <v>47</v>
      </c>
      <c r="N49" s="8"/>
      <c r="O49" s="8"/>
      <c r="P49" s="8"/>
      <c r="Q49" s="24">
        <v>3</v>
      </c>
      <c r="R49" s="24"/>
      <c r="S49" s="24">
        <v>4</v>
      </c>
      <c r="T49" s="24"/>
      <c r="U49" s="47">
        <v>0</v>
      </c>
      <c r="V49" s="24"/>
      <c r="W49" s="24"/>
      <c r="X49" s="57"/>
      <c r="Y49" s="8" t="s">
        <v>94</v>
      </c>
      <c r="Z49" s="8"/>
      <c r="AA49" s="8"/>
      <c r="AB49" s="8"/>
      <c r="AC49" s="9">
        <v>2</v>
      </c>
      <c r="AD49" s="11">
        <f t="shared" si="5"/>
        <v>2.3809523809523808E-2</v>
      </c>
      <c r="AE49" s="9"/>
      <c r="AF49" s="13"/>
      <c r="AG49" s="8"/>
      <c r="AH49" s="8"/>
    </row>
    <row r="50" spans="2:34" ht="17.100000000000001" customHeight="1" x14ac:dyDescent="0.25">
      <c r="B50" s="26" t="s">
        <v>17</v>
      </c>
      <c r="C50" s="27"/>
      <c r="D50" s="24">
        <v>104</v>
      </c>
      <c r="E50" s="11">
        <f>D50/D52</f>
        <v>0.2275711159737418</v>
      </c>
      <c r="F50" s="24">
        <v>8</v>
      </c>
      <c r="G50" s="11">
        <f>F50/F52</f>
        <v>9.5238095238095233E-2</v>
      </c>
      <c r="H50" s="24">
        <v>110</v>
      </c>
      <c r="I50" s="11">
        <f>H50/H52</f>
        <v>0.19097222222222221</v>
      </c>
      <c r="J50" s="13"/>
      <c r="K50" s="8"/>
      <c r="L50" s="8"/>
      <c r="M50" s="12" t="s">
        <v>48</v>
      </c>
      <c r="N50" s="8"/>
      <c r="O50" s="8"/>
      <c r="P50" s="8"/>
      <c r="Q50" s="24">
        <v>18</v>
      </c>
      <c r="R50" s="24"/>
      <c r="S50" s="24">
        <v>20</v>
      </c>
      <c r="T50" s="24"/>
      <c r="U50" s="47">
        <v>2</v>
      </c>
      <c r="V50" s="24"/>
      <c r="W50" s="24"/>
      <c r="X50" s="57"/>
      <c r="Y50" s="8" t="s">
        <v>100</v>
      </c>
      <c r="Z50" s="8"/>
      <c r="AA50" s="8"/>
      <c r="AB50" s="8"/>
      <c r="AC50" s="9">
        <v>2</v>
      </c>
      <c r="AD50" s="11">
        <f t="shared" si="5"/>
        <v>2.3809523809523808E-2</v>
      </c>
      <c r="AE50" s="9"/>
      <c r="AF50" s="13"/>
      <c r="AG50" s="8"/>
      <c r="AH50" s="8"/>
    </row>
    <row r="51" spans="2:34" ht="17.100000000000001" customHeight="1" thickBot="1" x14ac:dyDescent="0.3">
      <c r="B51" s="26" t="s">
        <v>18</v>
      </c>
      <c r="C51" s="27"/>
      <c r="D51" s="6">
        <v>180</v>
      </c>
      <c r="E51" s="11">
        <f>D51/D52</f>
        <v>0.39387308533916848</v>
      </c>
      <c r="F51" s="6">
        <v>63</v>
      </c>
      <c r="G51" s="11">
        <f>F51/F52</f>
        <v>0.75</v>
      </c>
      <c r="H51" s="6">
        <v>257</v>
      </c>
      <c r="I51" s="11">
        <f>H51/H52</f>
        <v>0.44618055555555558</v>
      </c>
      <c r="J51" s="13"/>
      <c r="K51" s="8"/>
      <c r="L51" s="8"/>
      <c r="M51" s="12" t="s">
        <v>49</v>
      </c>
      <c r="N51" s="8"/>
      <c r="O51" s="8"/>
      <c r="P51" s="8"/>
      <c r="Q51" s="24">
        <v>2</v>
      </c>
      <c r="R51" s="24"/>
      <c r="S51" s="24">
        <v>5</v>
      </c>
      <c r="T51" s="24"/>
      <c r="U51" s="47">
        <v>0</v>
      </c>
      <c r="V51" s="24"/>
      <c r="W51" s="24"/>
      <c r="X51" s="57"/>
      <c r="Y51" s="8" t="s">
        <v>206</v>
      </c>
      <c r="Z51" s="8"/>
      <c r="AA51" s="8"/>
      <c r="AB51" s="8"/>
      <c r="AC51" s="9">
        <v>9</v>
      </c>
      <c r="AD51" s="11">
        <f t="shared" si="5"/>
        <v>0.10714285714285714</v>
      </c>
      <c r="AE51" s="9"/>
      <c r="AF51" s="13"/>
      <c r="AG51" s="8"/>
      <c r="AH51" s="8"/>
    </row>
    <row r="52" spans="2:34" ht="17.100000000000001" customHeight="1" thickTop="1" x14ac:dyDescent="0.25">
      <c r="B52" s="26" t="s">
        <v>13</v>
      </c>
      <c r="C52" s="27"/>
      <c r="D52" s="24">
        <f>SUM(D49:D51)</f>
        <v>457</v>
      </c>
      <c r="E52" s="24"/>
      <c r="F52" s="24">
        <f>SUM(F49:F51)</f>
        <v>84</v>
      </c>
      <c r="G52" s="24"/>
      <c r="H52" s="24">
        <f>SUM(H49:H51)</f>
        <v>576</v>
      </c>
      <c r="I52" s="24"/>
      <c r="J52" s="13"/>
      <c r="K52" s="8"/>
      <c r="L52" s="8"/>
      <c r="M52" s="12" t="s">
        <v>50</v>
      </c>
      <c r="N52" s="8"/>
      <c r="O52" s="8"/>
      <c r="P52" s="8"/>
      <c r="Q52" s="24">
        <v>3</v>
      </c>
      <c r="R52" s="24"/>
      <c r="S52" s="24">
        <v>9</v>
      </c>
      <c r="T52" s="24"/>
      <c r="U52" s="47">
        <v>2</v>
      </c>
      <c r="V52" s="24"/>
      <c r="W52" s="24"/>
      <c r="X52" s="57"/>
      <c r="Y52" s="8"/>
      <c r="Z52" s="8"/>
      <c r="AA52" s="8"/>
      <c r="AB52" s="8"/>
      <c r="AC52" s="9"/>
      <c r="AD52" s="11"/>
      <c r="AE52" s="9"/>
      <c r="AF52" s="13"/>
      <c r="AG52" s="8"/>
      <c r="AH52" s="8"/>
    </row>
    <row r="53" spans="2:34" ht="17.100000000000001" customHeight="1" thickBot="1" x14ac:dyDescent="0.3">
      <c r="B53" s="14"/>
      <c r="C53" s="15"/>
      <c r="D53" s="15"/>
      <c r="E53" s="15"/>
      <c r="F53" s="15"/>
      <c r="G53" s="15"/>
      <c r="H53" s="15"/>
      <c r="I53" s="15"/>
      <c r="J53" s="19"/>
      <c r="K53" s="8"/>
      <c r="L53" s="8"/>
      <c r="M53" s="12" t="s">
        <v>51</v>
      </c>
      <c r="N53" s="8"/>
      <c r="O53" s="8"/>
      <c r="P53" s="8"/>
      <c r="Q53" s="24">
        <v>5</v>
      </c>
      <c r="R53" s="24"/>
      <c r="S53" s="24">
        <v>9</v>
      </c>
      <c r="T53" s="24"/>
      <c r="U53" s="47">
        <v>2</v>
      </c>
      <c r="V53" s="24"/>
      <c r="W53" s="24"/>
      <c r="X53" s="57" t="s">
        <v>115</v>
      </c>
      <c r="Y53" s="8"/>
      <c r="Z53" s="8"/>
      <c r="AA53" s="8"/>
      <c r="AB53" s="8"/>
      <c r="AC53" s="9">
        <v>31</v>
      </c>
      <c r="AD53" s="11"/>
      <c r="AE53" s="9"/>
      <c r="AF53" s="13"/>
      <c r="AG53" s="8"/>
      <c r="AH53" s="8"/>
    </row>
    <row r="54" spans="2:34" ht="17.100000000000001" customHeight="1" thickTop="1" x14ac:dyDescent="0.25">
      <c r="M54" s="12" t="s">
        <v>41</v>
      </c>
      <c r="N54" s="8"/>
      <c r="O54" s="8"/>
      <c r="P54" s="8"/>
      <c r="Q54" s="24">
        <v>13</v>
      </c>
      <c r="R54" s="24"/>
      <c r="S54" s="24">
        <v>13</v>
      </c>
      <c r="T54" s="24"/>
      <c r="U54" s="47">
        <v>1</v>
      </c>
      <c r="V54" s="24"/>
      <c r="W54" s="24"/>
      <c r="X54" s="57"/>
      <c r="Y54" s="8" t="s">
        <v>207</v>
      </c>
      <c r="Z54" s="8"/>
      <c r="AA54" s="8"/>
      <c r="AB54" s="8"/>
      <c r="AC54" s="9">
        <v>12</v>
      </c>
      <c r="AD54" s="11">
        <f>AC54/31</f>
        <v>0.38709677419354838</v>
      </c>
      <c r="AE54" s="9"/>
      <c r="AF54" s="13"/>
      <c r="AG54" s="8"/>
      <c r="AH54" s="8"/>
    </row>
    <row r="55" spans="2:34" ht="17.100000000000001" customHeight="1" thickBot="1" x14ac:dyDescent="0.3">
      <c r="M55" s="12" t="s">
        <v>38</v>
      </c>
      <c r="N55" s="8"/>
      <c r="O55" s="8"/>
      <c r="P55" s="8"/>
      <c r="Q55" s="24">
        <v>4</v>
      </c>
      <c r="R55" s="24"/>
      <c r="S55" s="24">
        <v>5</v>
      </c>
      <c r="T55" s="24"/>
      <c r="U55" s="47">
        <v>0</v>
      </c>
      <c r="V55" s="24"/>
      <c r="W55" s="24"/>
      <c r="X55" s="57"/>
      <c r="Y55" s="8" t="s">
        <v>53</v>
      </c>
      <c r="Z55" s="8"/>
      <c r="AA55" s="8"/>
      <c r="AB55" s="8"/>
      <c r="AC55" s="9">
        <v>7</v>
      </c>
      <c r="AD55" s="11">
        <f t="shared" ref="AD55:AD58" si="6">AC55/31</f>
        <v>0.22580645161290322</v>
      </c>
      <c r="AE55" s="9"/>
      <c r="AF55" s="13"/>
      <c r="AG55" s="8"/>
      <c r="AH55" s="8"/>
    </row>
    <row r="56" spans="2:34" ht="17.100000000000001" customHeight="1" thickTop="1" x14ac:dyDescent="0.25">
      <c r="B56" s="64" t="s">
        <v>202</v>
      </c>
      <c r="C56" s="65"/>
      <c r="D56" s="65"/>
      <c r="E56" s="65"/>
      <c r="F56" s="65"/>
      <c r="G56" s="65"/>
      <c r="H56" s="65"/>
      <c r="I56" s="65"/>
      <c r="J56" s="66"/>
      <c r="K56" s="40"/>
      <c r="L56" s="40"/>
      <c r="M56" s="12" t="s">
        <v>40</v>
      </c>
      <c r="N56" s="8"/>
      <c r="O56" s="8"/>
      <c r="P56" s="8"/>
      <c r="Q56" s="24">
        <v>13</v>
      </c>
      <c r="R56" s="24"/>
      <c r="S56" s="24">
        <v>13</v>
      </c>
      <c r="T56" s="24"/>
      <c r="U56" s="47">
        <v>3</v>
      </c>
      <c r="V56" s="24"/>
      <c r="W56" s="24"/>
      <c r="X56" s="57"/>
      <c r="Y56" s="8" t="s">
        <v>99</v>
      </c>
      <c r="Z56" s="8"/>
      <c r="AA56" s="8"/>
      <c r="AB56" s="8"/>
      <c r="AC56" s="9">
        <v>2</v>
      </c>
      <c r="AD56" s="11">
        <f t="shared" si="6"/>
        <v>6.4516129032258063E-2</v>
      </c>
      <c r="AE56" s="9"/>
      <c r="AF56" s="13"/>
      <c r="AG56" s="8"/>
      <c r="AH56" s="8"/>
    </row>
    <row r="57" spans="2:34" ht="17.100000000000001" customHeight="1" x14ac:dyDescent="0.25">
      <c r="B57" s="42"/>
      <c r="C57" s="40"/>
      <c r="D57" s="40"/>
      <c r="E57" s="40"/>
      <c r="F57" s="40"/>
      <c r="G57" s="40"/>
      <c r="H57" s="40"/>
      <c r="I57" s="40"/>
      <c r="J57" s="43"/>
      <c r="K57" s="40"/>
      <c r="L57" s="40"/>
      <c r="M57" s="12" t="s">
        <v>53</v>
      </c>
      <c r="N57" s="8"/>
      <c r="O57" s="8"/>
      <c r="P57" s="8"/>
      <c r="Q57" s="24">
        <v>33</v>
      </c>
      <c r="R57" s="24"/>
      <c r="S57" s="24">
        <v>29</v>
      </c>
      <c r="T57" s="24"/>
      <c r="U57" s="47">
        <v>1</v>
      </c>
      <c r="V57" s="24"/>
      <c r="W57" s="24"/>
      <c r="X57" s="57"/>
      <c r="Y57" s="8" t="s">
        <v>55</v>
      </c>
      <c r="Z57" s="8"/>
      <c r="AA57" s="8"/>
      <c r="AB57" s="8"/>
      <c r="AC57" s="9">
        <v>2</v>
      </c>
      <c r="AD57" s="11">
        <f t="shared" si="6"/>
        <v>6.4516129032258063E-2</v>
      </c>
      <c r="AE57" s="9"/>
      <c r="AF57" s="13"/>
      <c r="AG57" s="8"/>
      <c r="AH57" s="8"/>
    </row>
    <row r="58" spans="2:34" ht="17.100000000000001" customHeight="1" x14ac:dyDescent="0.25">
      <c r="B58" s="37" t="s">
        <v>104</v>
      </c>
      <c r="C58" s="8"/>
      <c r="D58" s="8"/>
      <c r="E58" s="8"/>
      <c r="F58" s="8"/>
      <c r="G58" s="8"/>
      <c r="H58" s="8"/>
      <c r="I58" s="8"/>
      <c r="J58" s="13"/>
      <c r="K58" s="8"/>
      <c r="L58" s="8"/>
      <c r="M58" s="12" t="s">
        <v>54</v>
      </c>
      <c r="N58" s="8"/>
      <c r="O58" s="8"/>
      <c r="P58" s="8"/>
      <c r="Q58" s="24">
        <v>4</v>
      </c>
      <c r="R58" s="24"/>
      <c r="S58" s="24">
        <v>8</v>
      </c>
      <c r="T58" s="24"/>
      <c r="U58" s="47">
        <v>1</v>
      </c>
      <c r="V58" s="24"/>
      <c r="W58" s="24"/>
      <c r="X58" s="57"/>
      <c r="Y58" s="8" t="s">
        <v>206</v>
      </c>
      <c r="Z58" s="8"/>
      <c r="AA58" s="8"/>
      <c r="AB58" s="8"/>
      <c r="AC58" s="9">
        <v>8</v>
      </c>
      <c r="AD58" s="11">
        <f t="shared" si="6"/>
        <v>0.25806451612903225</v>
      </c>
      <c r="AE58" s="9"/>
      <c r="AF58" s="13"/>
      <c r="AG58" s="8"/>
      <c r="AH58" s="8"/>
    </row>
    <row r="59" spans="2:34" ht="17.100000000000001" customHeight="1" x14ac:dyDescent="0.25">
      <c r="B59" s="37"/>
      <c r="C59" s="8"/>
      <c r="D59" s="8"/>
      <c r="E59" s="8"/>
      <c r="F59" s="20" t="s">
        <v>7</v>
      </c>
      <c r="G59" s="20"/>
      <c r="H59" s="20" t="s">
        <v>8</v>
      </c>
      <c r="I59" s="20"/>
      <c r="J59" s="32" t="s">
        <v>19</v>
      </c>
      <c r="K59" s="20"/>
      <c r="L59" s="20"/>
      <c r="M59" s="12" t="s">
        <v>55</v>
      </c>
      <c r="N59" s="8"/>
      <c r="O59" s="8"/>
      <c r="P59" s="8"/>
      <c r="Q59" s="24">
        <v>10</v>
      </c>
      <c r="R59" s="24"/>
      <c r="S59" s="24">
        <v>8</v>
      </c>
      <c r="T59" s="24"/>
      <c r="U59" s="47">
        <v>0</v>
      </c>
      <c r="V59" s="24"/>
      <c r="W59" s="24"/>
      <c r="X59" s="57"/>
      <c r="Y59" s="8"/>
      <c r="Z59" s="8"/>
      <c r="AA59" s="8"/>
      <c r="AB59" s="8"/>
      <c r="AC59" s="9"/>
      <c r="AD59" s="11"/>
      <c r="AE59" s="9"/>
      <c r="AF59" s="13"/>
      <c r="AG59" s="8"/>
      <c r="AH59" s="8"/>
    </row>
    <row r="60" spans="2:34" ht="17.100000000000001" customHeight="1" thickBot="1" x14ac:dyDescent="0.3">
      <c r="B60" s="38" t="s">
        <v>105</v>
      </c>
      <c r="C60" s="8"/>
      <c r="D60" s="8"/>
      <c r="E60" s="8"/>
      <c r="F60" s="24">
        <v>7</v>
      </c>
      <c r="G60" s="24"/>
      <c r="H60" s="24">
        <v>5</v>
      </c>
      <c r="I60" s="24"/>
      <c r="J60" s="47">
        <v>0</v>
      </c>
      <c r="K60" s="24"/>
      <c r="L60" s="24"/>
      <c r="M60" s="12" t="s">
        <v>203</v>
      </c>
      <c r="N60" s="8"/>
      <c r="O60" s="8"/>
      <c r="P60" s="8"/>
      <c r="Q60" s="6">
        <f>Q61-SUM(Q48:Q59)</f>
        <v>65</v>
      </c>
      <c r="R60" s="24"/>
      <c r="S60" s="6">
        <f>S61-SUM(S48:S59)</f>
        <v>85</v>
      </c>
      <c r="T60" s="24"/>
      <c r="U60" s="34">
        <f>U61-SUM(U48:U59)</f>
        <v>1</v>
      </c>
      <c r="V60" s="24"/>
      <c r="W60" s="24"/>
      <c r="X60" s="12" t="s">
        <v>109</v>
      </c>
      <c r="Y60" s="8"/>
      <c r="Z60" s="8"/>
      <c r="AA60" s="8"/>
      <c r="AB60" s="8"/>
      <c r="AC60" s="9">
        <v>27</v>
      </c>
      <c r="AD60" s="11"/>
      <c r="AE60" s="9"/>
      <c r="AF60" s="13"/>
      <c r="AG60" s="8"/>
      <c r="AH60" s="8"/>
    </row>
    <row r="61" spans="2:34" ht="17.100000000000001" customHeight="1" thickTop="1" x14ac:dyDescent="0.25">
      <c r="B61" s="26" t="s">
        <v>106</v>
      </c>
      <c r="C61" s="8"/>
      <c r="D61" s="8"/>
      <c r="E61" s="8"/>
      <c r="F61" s="24">
        <v>3</v>
      </c>
      <c r="G61" s="24"/>
      <c r="H61" s="24">
        <v>7</v>
      </c>
      <c r="I61" s="24"/>
      <c r="J61" s="47">
        <v>3</v>
      </c>
      <c r="K61" s="24"/>
      <c r="L61" s="24"/>
      <c r="M61" s="12" t="s">
        <v>13</v>
      </c>
      <c r="N61" s="8"/>
      <c r="O61" s="8"/>
      <c r="P61" s="8"/>
      <c r="Q61" s="24">
        <v>173</v>
      </c>
      <c r="R61" s="24"/>
      <c r="S61" s="24">
        <v>209</v>
      </c>
      <c r="T61" s="24"/>
      <c r="U61" s="47">
        <v>13</v>
      </c>
      <c r="V61" s="24"/>
      <c r="W61" s="24"/>
      <c r="X61" s="12"/>
      <c r="Y61" s="8" t="s">
        <v>208</v>
      </c>
      <c r="Z61" s="8"/>
      <c r="AA61" s="8"/>
      <c r="AB61" s="8"/>
      <c r="AC61" s="9">
        <v>9</v>
      </c>
      <c r="AD61" s="11">
        <f>AC61/27</f>
        <v>0.33333333333333331</v>
      </c>
      <c r="AE61" s="9"/>
      <c r="AF61" s="13"/>
      <c r="AG61" s="8"/>
      <c r="AH61" s="8"/>
    </row>
    <row r="62" spans="2:34" ht="17.100000000000001" customHeight="1" x14ac:dyDescent="0.25">
      <c r="B62" s="26" t="s">
        <v>107</v>
      </c>
      <c r="C62" s="8"/>
      <c r="D62" s="8"/>
      <c r="E62" s="8"/>
      <c r="F62" s="24">
        <v>3</v>
      </c>
      <c r="G62" s="24"/>
      <c r="H62" s="24">
        <v>6</v>
      </c>
      <c r="I62" s="24"/>
      <c r="J62" s="47">
        <v>2</v>
      </c>
      <c r="K62" s="24"/>
      <c r="L62" s="24"/>
      <c r="M62" s="12"/>
      <c r="N62" s="8"/>
      <c r="O62" s="8"/>
      <c r="P62" s="8"/>
      <c r="Q62" s="8"/>
      <c r="R62" s="8"/>
      <c r="S62" s="8"/>
      <c r="T62" s="8"/>
      <c r="U62" s="13"/>
      <c r="V62" s="8"/>
      <c r="W62" s="8"/>
      <c r="X62" s="12"/>
      <c r="Y62" s="8" t="s">
        <v>40</v>
      </c>
      <c r="Z62" s="8"/>
      <c r="AA62" s="8"/>
      <c r="AB62" s="8"/>
      <c r="AC62" s="9">
        <v>5</v>
      </c>
      <c r="AD62" s="11">
        <f t="shared" ref="AD62:AD65" si="7">AC62/27</f>
        <v>0.18518518518518517</v>
      </c>
      <c r="AE62" s="9"/>
      <c r="AF62" s="13"/>
      <c r="AG62" s="8"/>
      <c r="AH62" s="8"/>
    </row>
    <row r="63" spans="2:34" ht="17.100000000000001" customHeight="1" x14ac:dyDescent="0.25">
      <c r="B63" s="26" t="s">
        <v>108</v>
      </c>
      <c r="C63" s="8"/>
      <c r="D63" s="8"/>
      <c r="E63" s="8"/>
      <c r="F63" s="24">
        <v>0</v>
      </c>
      <c r="G63" s="24"/>
      <c r="H63" s="24">
        <v>0</v>
      </c>
      <c r="I63" s="24"/>
      <c r="J63" s="47">
        <v>0</v>
      </c>
      <c r="K63" s="24"/>
      <c r="L63" s="24"/>
      <c r="M63" s="12"/>
      <c r="N63" s="8"/>
      <c r="O63" s="8"/>
      <c r="P63" s="8"/>
      <c r="Q63" s="8"/>
      <c r="R63" s="8"/>
      <c r="S63" s="8"/>
      <c r="T63" s="8"/>
      <c r="U63" s="13"/>
      <c r="V63" s="8"/>
      <c r="W63" s="8"/>
      <c r="X63" s="12"/>
      <c r="Y63" s="8" t="s">
        <v>38</v>
      </c>
      <c r="Z63" s="8"/>
      <c r="AA63" s="8"/>
      <c r="AB63" s="8"/>
      <c r="AC63" s="9">
        <v>2</v>
      </c>
      <c r="AD63" s="11">
        <f t="shared" si="7"/>
        <v>7.407407407407407E-2</v>
      </c>
      <c r="AE63" s="9"/>
      <c r="AF63" s="13"/>
      <c r="AG63" s="8"/>
      <c r="AH63" s="8"/>
    </row>
    <row r="64" spans="2:34" ht="17.100000000000001" customHeight="1" x14ac:dyDescent="0.25">
      <c r="B64" s="26" t="s">
        <v>109</v>
      </c>
      <c r="C64" s="8"/>
      <c r="D64" s="8"/>
      <c r="E64" s="8"/>
      <c r="F64" s="24">
        <v>10</v>
      </c>
      <c r="G64" s="24"/>
      <c r="H64" s="24">
        <v>16</v>
      </c>
      <c r="I64" s="24"/>
      <c r="J64" s="47">
        <v>2</v>
      </c>
      <c r="K64" s="24"/>
      <c r="L64" s="24"/>
      <c r="M64" s="36" t="s">
        <v>214</v>
      </c>
      <c r="N64" s="8"/>
      <c r="O64" s="8"/>
      <c r="P64" s="8"/>
      <c r="Q64" s="8"/>
      <c r="R64" s="8"/>
      <c r="S64" s="8"/>
      <c r="T64" s="8"/>
      <c r="U64" s="13"/>
      <c r="V64" s="8"/>
      <c r="W64" s="8"/>
      <c r="X64" s="12"/>
      <c r="Y64" s="8" t="s">
        <v>53</v>
      </c>
      <c r="Z64" s="8"/>
      <c r="AA64" s="8"/>
      <c r="AB64" s="8"/>
      <c r="AC64" s="9">
        <v>2</v>
      </c>
      <c r="AD64" s="11">
        <f t="shared" si="7"/>
        <v>7.407407407407407E-2</v>
      </c>
      <c r="AE64" s="9"/>
      <c r="AF64" s="13"/>
      <c r="AG64" s="8"/>
      <c r="AH64" s="8"/>
    </row>
    <row r="65" spans="2:34" ht="17.100000000000001" customHeight="1" x14ac:dyDescent="0.25">
      <c r="B65" s="26" t="s">
        <v>110</v>
      </c>
      <c r="C65" s="8"/>
      <c r="D65" s="8"/>
      <c r="E65" s="8"/>
      <c r="F65" s="24">
        <v>3</v>
      </c>
      <c r="G65" s="24"/>
      <c r="H65" s="24">
        <v>4</v>
      </c>
      <c r="I65" s="24"/>
      <c r="J65" s="47">
        <v>0</v>
      </c>
      <c r="K65" s="24"/>
      <c r="L65" s="24"/>
      <c r="M65" s="12"/>
      <c r="N65" s="8"/>
      <c r="O65" s="8"/>
      <c r="P65" s="8"/>
      <c r="Q65" s="20" t="s">
        <v>7</v>
      </c>
      <c r="R65" s="20"/>
      <c r="S65" s="20" t="s">
        <v>8</v>
      </c>
      <c r="T65" s="20"/>
      <c r="U65" s="32" t="s">
        <v>19</v>
      </c>
      <c r="V65" s="20"/>
      <c r="W65" s="20"/>
      <c r="X65" s="12"/>
      <c r="Y65" s="8" t="s">
        <v>206</v>
      </c>
      <c r="Z65" s="8"/>
      <c r="AA65" s="8"/>
      <c r="AB65" s="8"/>
      <c r="AC65" s="9">
        <v>9</v>
      </c>
      <c r="AD65" s="11">
        <f t="shared" si="7"/>
        <v>0.33333333333333331</v>
      </c>
      <c r="AE65" s="9"/>
      <c r="AF65" s="13"/>
      <c r="AG65" s="8"/>
      <c r="AH65" s="8"/>
    </row>
    <row r="66" spans="2:34" ht="17.100000000000001" customHeight="1" x14ac:dyDescent="0.25">
      <c r="B66" s="26" t="s">
        <v>111</v>
      </c>
      <c r="C66" s="8"/>
      <c r="D66" s="8"/>
      <c r="E66" s="8"/>
      <c r="F66" s="24">
        <v>8</v>
      </c>
      <c r="G66" s="24"/>
      <c r="H66" s="24">
        <v>7</v>
      </c>
      <c r="I66" s="24"/>
      <c r="J66" s="47">
        <v>1</v>
      </c>
      <c r="K66" s="24"/>
      <c r="L66" s="24"/>
      <c r="M66" s="12" t="s">
        <v>92</v>
      </c>
      <c r="N66" s="8"/>
      <c r="O66" s="8"/>
      <c r="P66" s="8"/>
      <c r="Q66" s="24">
        <v>4</v>
      </c>
      <c r="R66" s="24"/>
      <c r="S66" s="24">
        <v>4</v>
      </c>
      <c r="T66" s="24"/>
      <c r="U66" s="47">
        <v>0</v>
      </c>
      <c r="V66" s="24"/>
      <c r="W66" s="24"/>
      <c r="X66" s="12"/>
      <c r="Y66" s="8"/>
      <c r="Z66" s="8"/>
      <c r="AA66" s="8"/>
      <c r="AB66" s="8"/>
      <c r="AC66" s="9"/>
      <c r="AD66" s="11"/>
      <c r="AE66" s="9"/>
      <c r="AF66" s="13"/>
      <c r="AG66" s="8"/>
      <c r="AH66" s="8"/>
    </row>
    <row r="67" spans="2:34" ht="17.100000000000001" customHeight="1" x14ac:dyDescent="0.25">
      <c r="B67" s="26" t="s">
        <v>112</v>
      </c>
      <c r="C67" s="8"/>
      <c r="D67" s="8"/>
      <c r="E67" s="8"/>
      <c r="F67" s="24">
        <v>1</v>
      </c>
      <c r="G67" s="24"/>
      <c r="H67" s="24">
        <v>4</v>
      </c>
      <c r="I67" s="24"/>
      <c r="J67" s="47">
        <v>0</v>
      </c>
      <c r="K67" s="24"/>
      <c r="L67" s="24"/>
      <c r="M67" s="12" t="s">
        <v>93</v>
      </c>
      <c r="N67" s="8"/>
      <c r="O67" s="8"/>
      <c r="P67" s="8"/>
      <c r="Q67" s="24">
        <v>4</v>
      </c>
      <c r="R67" s="24"/>
      <c r="S67" s="24">
        <v>1</v>
      </c>
      <c r="T67" s="24"/>
      <c r="U67" s="47">
        <v>0</v>
      </c>
      <c r="V67" s="24"/>
      <c r="W67" s="24"/>
      <c r="X67" s="12" t="s">
        <v>114</v>
      </c>
      <c r="Y67" s="8"/>
      <c r="Z67" s="8"/>
      <c r="AA67" s="8"/>
      <c r="AB67" s="8"/>
      <c r="AC67" s="9">
        <v>22</v>
      </c>
      <c r="AD67" s="11"/>
      <c r="AE67" s="9"/>
      <c r="AF67" s="13"/>
      <c r="AG67" s="8"/>
      <c r="AH67" s="8"/>
    </row>
    <row r="68" spans="2:34" ht="17.100000000000001" customHeight="1" x14ac:dyDescent="0.25">
      <c r="B68" s="26" t="s">
        <v>113</v>
      </c>
      <c r="C68" s="8"/>
      <c r="D68" s="8"/>
      <c r="E68" s="8"/>
      <c r="F68" s="24">
        <v>1</v>
      </c>
      <c r="G68" s="24"/>
      <c r="H68" s="24">
        <v>0</v>
      </c>
      <c r="I68" s="24"/>
      <c r="J68" s="47">
        <v>0</v>
      </c>
      <c r="K68" s="24"/>
      <c r="L68" s="24"/>
      <c r="M68" s="12" t="s">
        <v>42</v>
      </c>
      <c r="N68" s="8"/>
      <c r="O68" s="8"/>
      <c r="P68" s="8"/>
      <c r="Q68" s="24">
        <v>21</v>
      </c>
      <c r="R68" s="24"/>
      <c r="S68" s="24">
        <v>17</v>
      </c>
      <c r="T68" s="24"/>
      <c r="U68" s="47">
        <v>1</v>
      </c>
      <c r="V68" s="24"/>
      <c r="W68" s="24"/>
      <c r="X68" s="12"/>
      <c r="Y68" s="8" t="s">
        <v>209</v>
      </c>
      <c r="Z68" s="8"/>
      <c r="AA68" s="8"/>
      <c r="AB68" s="8"/>
      <c r="AC68" s="9">
        <v>10</v>
      </c>
      <c r="AD68" s="11">
        <f>AC68/22</f>
        <v>0.45454545454545453</v>
      </c>
      <c r="AE68" s="9"/>
      <c r="AF68" s="13"/>
      <c r="AG68" s="8"/>
      <c r="AH68" s="8"/>
    </row>
    <row r="69" spans="2:34" ht="17.100000000000001" customHeight="1" x14ac:dyDescent="0.25">
      <c r="B69" s="26" t="s">
        <v>39</v>
      </c>
      <c r="C69" s="8"/>
      <c r="D69" s="8"/>
      <c r="E69" s="8"/>
      <c r="F69" s="24">
        <v>87</v>
      </c>
      <c r="G69" s="24"/>
      <c r="H69" s="24">
        <v>96</v>
      </c>
      <c r="I69" s="24"/>
      <c r="J69" s="47">
        <v>41</v>
      </c>
      <c r="K69" s="24"/>
      <c r="L69" s="24"/>
      <c r="M69" s="12" t="s">
        <v>94</v>
      </c>
      <c r="N69" s="8"/>
      <c r="O69" s="8"/>
      <c r="P69" s="8"/>
      <c r="Q69" s="24">
        <v>11</v>
      </c>
      <c r="R69" s="24"/>
      <c r="S69" s="24">
        <v>2</v>
      </c>
      <c r="T69" s="24"/>
      <c r="U69" s="47">
        <v>2</v>
      </c>
      <c r="V69" s="24"/>
      <c r="W69" s="24"/>
      <c r="X69" s="12"/>
      <c r="Y69" s="8" t="s">
        <v>99</v>
      </c>
      <c r="Z69" s="8"/>
      <c r="AA69" s="8"/>
      <c r="AB69" s="8"/>
      <c r="AC69" s="9">
        <v>3</v>
      </c>
      <c r="AD69" s="11">
        <f t="shared" ref="AD69:AD72" si="8">AC69/22</f>
        <v>0.13636363636363635</v>
      </c>
      <c r="AE69" s="9"/>
      <c r="AF69" s="13"/>
      <c r="AG69" s="8"/>
      <c r="AH69" s="8"/>
    </row>
    <row r="70" spans="2:34" ht="17.100000000000001" customHeight="1" x14ac:dyDescent="0.25">
      <c r="B70" s="26" t="s">
        <v>114</v>
      </c>
      <c r="C70" s="8"/>
      <c r="D70" s="8"/>
      <c r="E70" s="8"/>
      <c r="F70" s="24">
        <v>12</v>
      </c>
      <c r="G70" s="24"/>
      <c r="H70" s="24">
        <v>13</v>
      </c>
      <c r="I70" s="24"/>
      <c r="J70" s="47">
        <v>3</v>
      </c>
      <c r="K70" s="24"/>
      <c r="L70" s="24"/>
      <c r="M70" s="12" t="s">
        <v>95</v>
      </c>
      <c r="N70" s="8"/>
      <c r="O70" s="8"/>
      <c r="P70" s="8"/>
      <c r="Q70" s="24">
        <v>4</v>
      </c>
      <c r="R70" s="24"/>
      <c r="S70" s="24">
        <v>13</v>
      </c>
      <c r="T70" s="24"/>
      <c r="U70" s="47">
        <v>0</v>
      </c>
      <c r="V70" s="24"/>
      <c r="W70" s="24"/>
      <c r="X70" s="12"/>
      <c r="Y70" s="8" t="s">
        <v>40</v>
      </c>
      <c r="Z70" s="8"/>
      <c r="AA70" s="8"/>
      <c r="AB70" s="8"/>
      <c r="AC70" s="9">
        <v>2</v>
      </c>
      <c r="AD70" s="11">
        <f t="shared" si="8"/>
        <v>9.0909090909090912E-2</v>
      </c>
      <c r="AE70" s="9"/>
      <c r="AF70" s="13"/>
      <c r="AG70" s="8"/>
      <c r="AH70" s="8"/>
    </row>
    <row r="71" spans="2:34" ht="17.100000000000001" customHeight="1" x14ac:dyDescent="0.25">
      <c r="B71" s="26" t="s">
        <v>115</v>
      </c>
      <c r="C71" s="8"/>
      <c r="D71" s="8"/>
      <c r="E71" s="8"/>
      <c r="F71" s="24">
        <v>18</v>
      </c>
      <c r="G71" s="24"/>
      <c r="H71" s="24">
        <v>44</v>
      </c>
      <c r="I71" s="24"/>
      <c r="J71" s="47">
        <v>7</v>
      </c>
      <c r="K71" s="24"/>
      <c r="L71" s="24"/>
      <c r="M71" s="12" t="s">
        <v>99</v>
      </c>
      <c r="N71" s="8"/>
      <c r="O71" s="8"/>
      <c r="P71" s="8"/>
      <c r="Q71" s="24">
        <v>8</v>
      </c>
      <c r="R71" s="24"/>
      <c r="S71" s="24">
        <v>0</v>
      </c>
      <c r="T71" s="24"/>
      <c r="U71" s="47">
        <v>0</v>
      </c>
      <c r="V71" s="24"/>
      <c r="W71" s="24"/>
      <c r="X71" s="12"/>
      <c r="Y71" s="8" t="s">
        <v>55</v>
      </c>
      <c r="Z71" s="8"/>
      <c r="AA71" s="8"/>
      <c r="AB71" s="8"/>
      <c r="AC71" s="9">
        <v>2</v>
      </c>
      <c r="AD71" s="11">
        <f t="shared" si="8"/>
        <v>9.0909090909090912E-2</v>
      </c>
      <c r="AE71" s="9"/>
      <c r="AF71" s="13"/>
      <c r="AG71" s="8"/>
      <c r="AH71" s="8"/>
    </row>
    <row r="72" spans="2:34" ht="17.100000000000001" customHeight="1" x14ac:dyDescent="0.25">
      <c r="B72" s="26" t="s">
        <v>116</v>
      </c>
      <c r="C72" s="8"/>
      <c r="D72" s="8"/>
      <c r="E72" s="8"/>
      <c r="F72" s="24">
        <v>3</v>
      </c>
      <c r="G72" s="24"/>
      <c r="H72" s="24">
        <v>8</v>
      </c>
      <c r="I72" s="24"/>
      <c r="J72" s="47">
        <v>0</v>
      </c>
      <c r="K72" s="24"/>
      <c r="L72" s="24"/>
      <c r="M72" s="12" t="s">
        <v>100</v>
      </c>
      <c r="N72" s="8"/>
      <c r="O72" s="8"/>
      <c r="P72" s="8"/>
      <c r="Q72" s="24">
        <v>10</v>
      </c>
      <c r="R72" s="24"/>
      <c r="S72" s="24">
        <v>9</v>
      </c>
      <c r="T72" s="24"/>
      <c r="U72" s="47">
        <v>1</v>
      </c>
      <c r="V72" s="24"/>
      <c r="W72" s="24"/>
      <c r="X72" s="12"/>
      <c r="Y72" s="8" t="s">
        <v>206</v>
      </c>
      <c r="Z72" s="8"/>
      <c r="AA72" s="8"/>
      <c r="AB72" s="8"/>
      <c r="AC72" s="9">
        <v>5</v>
      </c>
      <c r="AD72" s="11">
        <f t="shared" si="8"/>
        <v>0.22727272727272727</v>
      </c>
      <c r="AE72" s="9"/>
      <c r="AF72" s="13"/>
      <c r="AG72" s="8"/>
      <c r="AH72" s="8"/>
    </row>
    <row r="73" spans="2:34" ht="17.100000000000001" customHeight="1" x14ac:dyDescent="0.25">
      <c r="B73" s="26" t="s">
        <v>117</v>
      </c>
      <c r="C73" s="8"/>
      <c r="D73" s="8"/>
      <c r="E73" s="8"/>
      <c r="F73" s="24">
        <v>4</v>
      </c>
      <c r="G73" s="24"/>
      <c r="H73" s="24">
        <v>3</v>
      </c>
      <c r="I73" s="24"/>
      <c r="J73" s="47">
        <v>1</v>
      </c>
      <c r="K73" s="24"/>
      <c r="L73" s="24"/>
      <c r="M73" s="12" t="s">
        <v>101</v>
      </c>
      <c r="N73" s="8"/>
      <c r="O73" s="8"/>
      <c r="P73" s="8"/>
      <c r="Q73" s="24">
        <v>5</v>
      </c>
      <c r="R73" s="24"/>
      <c r="S73" s="24">
        <v>2</v>
      </c>
      <c r="T73" s="24"/>
      <c r="U73" s="47">
        <v>0</v>
      </c>
      <c r="V73" s="24"/>
      <c r="W73" s="24"/>
      <c r="X73" s="12"/>
      <c r="Y73" s="8"/>
      <c r="Z73" s="8"/>
      <c r="AA73" s="8"/>
      <c r="AB73" s="8"/>
      <c r="AC73" s="9"/>
      <c r="AD73" s="11"/>
      <c r="AE73" s="9"/>
      <c r="AF73" s="13"/>
      <c r="AG73" s="8"/>
      <c r="AH73" s="8"/>
    </row>
    <row r="74" spans="2:34" ht="17.100000000000001" customHeight="1" thickBot="1" x14ac:dyDescent="0.3">
      <c r="B74" s="26" t="s">
        <v>118</v>
      </c>
      <c r="C74" s="8"/>
      <c r="D74" s="8"/>
      <c r="E74" s="8"/>
      <c r="F74" s="6">
        <f>F75-SUM(F60:F73)</f>
        <v>20</v>
      </c>
      <c r="G74" s="24"/>
      <c r="H74" s="6">
        <f>H75-SUM(H60:H73)</f>
        <v>44</v>
      </c>
      <c r="I74" s="24"/>
      <c r="J74" s="34">
        <f>J75-SUM(J60:J73)</f>
        <v>3</v>
      </c>
      <c r="K74" s="24"/>
      <c r="L74" s="24"/>
      <c r="M74" s="12" t="s">
        <v>103</v>
      </c>
      <c r="N74" s="8"/>
      <c r="O74" s="8"/>
      <c r="P74" s="8"/>
      <c r="Q74" s="6">
        <f>Q75-SUM(Q66:Q73)</f>
        <v>37</v>
      </c>
      <c r="R74" s="24"/>
      <c r="S74" s="6">
        <f>S75-SUM(S66:S73)</f>
        <v>62</v>
      </c>
      <c r="T74" s="24"/>
      <c r="U74" s="34">
        <f>U75-SUM(U66:U73)</f>
        <v>4</v>
      </c>
      <c r="V74" s="24"/>
      <c r="W74" s="24"/>
      <c r="X74" s="12" t="s">
        <v>210</v>
      </c>
      <c r="Y74" s="8"/>
      <c r="Z74" s="8"/>
      <c r="AA74" s="8"/>
      <c r="AB74" s="8"/>
      <c r="AC74" s="9">
        <v>18</v>
      </c>
      <c r="AD74" s="11"/>
      <c r="AE74" s="9"/>
      <c r="AF74" s="13"/>
      <c r="AG74" s="8"/>
      <c r="AH74" s="8"/>
    </row>
    <row r="75" spans="2:34" ht="17.100000000000001" customHeight="1" thickTop="1" x14ac:dyDescent="0.25">
      <c r="B75" s="26" t="s">
        <v>13</v>
      </c>
      <c r="C75" s="8"/>
      <c r="D75" s="8"/>
      <c r="E75" s="8"/>
      <c r="F75" s="24">
        <v>180</v>
      </c>
      <c r="G75" s="24"/>
      <c r="H75" s="24">
        <v>257</v>
      </c>
      <c r="I75" s="24"/>
      <c r="J75" s="47">
        <v>63</v>
      </c>
      <c r="K75" s="24"/>
      <c r="L75" s="24"/>
      <c r="M75" s="12" t="s">
        <v>13</v>
      </c>
      <c r="N75" s="8"/>
      <c r="O75" s="8"/>
      <c r="P75" s="8"/>
      <c r="Q75" s="24">
        <v>104</v>
      </c>
      <c r="R75" s="24"/>
      <c r="S75" s="24">
        <v>110</v>
      </c>
      <c r="T75" s="24"/>
      <c r="U75" s="47">
        <v>8</v>
      </c>
      <c r="V75" s="24"/>
      <c r="W75" s="24"/>
      <c r="X75" s="12"/>
      <c r="Y75" s="8" t="s">
        <v>211</v>
      </c>
      <c r="Z75" s="8"/>
      <c r="AA75" s="8"/>
      <c r="AB75" s="8"/>
      <c r="AC75" s="9">
        <v>7</v>
      </c>
      <c r="AD75" s="11">
        <f>AC75/18</f>
        <v>0.3888888888888889</v>
      </c>
      <c r="AE75" s="9"/>
      <c r="AF75" s="13"/>
      <c r="AG75" s="8"/>
      <c r="AH75" s="8"/>
    </row>
    <row r="76" spans="2:34" ht="17.100000000000001" customHeight="1" thickBot="1" x14ac:dyDescent="0.3">
      <c r="B76" s="39"/>
      <c r="C76" s="15"/>
      <c r="D76" s="15"/>
      <c r="E76" s="15"/>
      <c r="F76" s="15"/>
      <c r="G76" s="15"/>
      <c r="H76" s="15"/>
      <c r="I76" s="15"/>
      <c r="J76" s="19"/>
      <c r="K76" s="8"/>
      <c r="L76" s="13"/>
      <c r="M76" s="14"/>
      <c r="N76" s="15"/>
      <c r="O76" s="15"/>
      <c r="P76" s="15"/>
      <c r="Q76" s="15"/>
      <c r="R76" s="15"/>
      <c r="S76" s="15"/>
      <c r="T76" s="15"/>
      <c r="U76" s="19"/>
      <c r="V76" s="8"/>
      <c r="W76" s="8"/>
      <c r="X76" s="12"/>
      <c r="Y76" s="8" t="s">
        <v>42</v>
      </c>
      <c r="Z76" s="8"/>
      <c r="AA76" s="8"/>
      <c r="AB76" s="8"/>
      <c r="AC76" s="9">
        <v>2</v>
      </c>
      <c r="AD76" s="11">
        <f t="shared" ref="AD76:AD79" si="9">AC76/18</f>
        <v>0.1111111111111111</v>
      </c>
      <c r="AE76" s="9"/>
      <c r="AF76" s="13"/>
      <c r="AG76" s="8"/>
      <c r="AH76" s="8"/>
    </row>
    <row r="77" spans="2:34" ht="17.100000000000001" customHeight="1" thickTop="1" x14ac:dyDescent="0.25">
      <c r="X77" s="12"/>
      <c r="Y77" s="8" t="s">
        <v>39</v>
      </c>
      <c r="Z77" s="8"/>
      <c r="AA77" s="8"/>
      <c r="AB77" s="8"/>
      <c r="AC77" s="9">
        <v>2</v>
      </c>
      <c r="AD77" s="11">
        <f t="shared" si="9"/>
        <v>0.1111111111111111</v>
      </c>
      <c r="AE77" s="9"/>
      <c r="AF77" s="13"/>
      <c r="AG77" s="8"/>
      <c r="AH77" s="8"/>
    </row>
    <row r="78" spans="2:34" ht="17.100000000000001" customHeight="1" x14ac:dyDescent="0.25">
      <c r="X78" s="12"/>
      <c r="Y78" s="8" t="s">
        <v>53</v>
      </c>
      <c r="Z78" s="8"/>
      <c r="AA78" s="8"/>
      <c r="AB78" s="8"/>
      <c r="AC78" s="9">
        <v>2</v>
      </c>
      <c r="AD78" s="11">
        <f t="shared" si="9"/>
        <v>0.1111111111111111</v>
      </c>
      <c r="AE78" s="9"/>
      <c r="AF78" s="13"/>
      <c r="AG78" s="8"/>
      <c r="AH78" s="8"/>
    </row>
    <row r="79" spans="2:34" ht="17.100000000000001" customHeight="1" x14ac:dyDescent="0.25">
      <c r="X79" s="12"/>
      <c r="Y79" s="8" t="s">
        <v>206</v>
      </c>
      <c r="Z79" s="8"/>
      <c r="AA79" s="8"/>
      <c r="AB79" s="8"/>
      <c r="AC79" s="9">
        <v>5</v>
      </c>
      <c r="AD79" s="11">
        <f t="shared" si="9"/>
        <v>0.27777777777777779</v>
      </c>
      <c r="AE79" s="8"/>
      <c r="AF79" s="13"/>
      <c r="AG79" s="8"/>
      <c r="AH79" s="8"/>
    </row>
    <row r="80" spans="2:34" ht="17.100000000000001" customHeight="1" x14ac:dyDescent="0.25">
      <c r="X80" s="12"/>
      <c r="Y80" s="8"/>
      <c r="Z80" s="8"/>
      <c r="AA80" s="8"/>
      <c r="AB80" s="8"/>
      <c r="AC80" s="8"/>
      <c r="AD80" s="8"/>
      <c r="AE80" s="8"/>
      <c r="AF80" s="13"/>
      <c r="AG80" s="8"/>
      <c r="AH80" s="8"/>
    </row>
    <row r="81" spans="24:34" ht="17.100000000000001" customHeight="1" x14ac:dyDescent="0.25">
      <c r="X81" s="12" t="s">
        <v>212</v>
      </c>
      <c r="Y81" s="8"/>
      <c r="Z81" s="8"/>
      <c r="AA81" s="8"/>
      <c r="AB81" s="8"/>
      <c r="AC81" s="8"/>
      <c r="AD81" s="8"/>
      <c r="AE81" s="8"/>
      <c r="AF81" s="13"/>
      <c r="AG81" s="8"/>
      <c r="AH81" s="8"/>
    </row>
    <row r="82" spans="24:34" ht="17.100000000000001" customHeight="1" thickBot="1" x14ac:dyDescent="0.3">
      <c r="X82" s="14"/>
      <c r="Y82" s="15"/>
      <c r="Z82" s="15"/>
      <c r="AA82" s="15"/>
      <c r="AB82" s="15"/>
      <c r="AC82" s="15"/>
      <c r="AD82" s="15"/>
      <c r="AE82" s="15"/>
      <c r="AF82" s="19"/>
      <c r="AG82" s="8"/>
      <c r="AH82" s="8"/>
    </row>
    <row r="83" spans="24:34" ht="17.100000000000001" customHeight="1" thickTop="1" x14ac:dyDescent="0.25"/>
    <row r="84" spans="24:34" ht="17.100000000000001" customHeight="1" x14ac:dyDescent="0.25"/>
    <row r="85" spans="24:34" ht="17.100000000000001" customHeight="1" x14ac:dyDescent="0.25"/>
    <row r="86" spans="24:34" ht="17.100000000000001" customHeight="1" x14ac:dyDescent="0.25"/>
    <row r="87" spans="24:34" ht="17.100000000000001" customHeight="1" x14ac:dyDescent="0.25"/>
    <row r="88" spans="24:34" ht="17.100000000000001" customHeight="1" x14ac:dyDescent="0.25"/>
    <row r="89" spans="24:34" ht="17.100000000000001" customHeight="1" x14ac:dyDescent="0.25"/>
    <row r="90" spans="24:34" ht="17.100000000000001" customHeight="1" x14ac:dyDescent="0.25"/>
    <row r="91" spans="24:34" ht="17.100000000000001" customHeight="1" x14ac:dyDescent="0.25"/>
    <row r="92" spans="24:34" ht="17.100000000000001" customHeight="1" x14ac:dyDescent="0.25"/>
    <row r="93" spans="24:34" ht="17.100000000000001" customHeight="1" x14ac:dyDescent="0.25"/>
    <row r="94" spans="24:34" ht="17.100000000000001" customHeight="1" x14ac:dyDescent="0.25"/>
    <row r="95" spans="24:34" ht="17.100000000000001" customHeight="1" x14ac:dyDescent="0.25"/>
    <row r="96" spans="24:34" ht="17.100000000000001" customHeight="1" x14ac:dyDescent="0.25"/>
    <row r="97" ht="17.100000000000001" customHeight="1" x14ac:dyDescent="0.25"/>
    <row r="98" ht="17.100000000000001" customHeight="1" x14ac:dyDescent="0.25"/>
    <row r="99" ht="17.100000000000001" customHeight="1" x14ac:dyDescent="0.25"/>
    <row r="100" ht="17.100000000000001" customHeight="1" x14ac:dyDescent="0.25"/>
    <row r="101" ht="17.100000000000001" customHeight="1" x14ac:dyDescent="0.25"/>
    <row r="102" ht="17.100000000000001" customHeight="1" x14ac:dyDescent="0.25"/>
    <row r="103" ht="17.100000000000001" customHeight="1" x14ac:dyDescent="0.25"/>
    <row r="104" ht="17.100000000000001" customHeight="1" x14ac:dyDescent="0.25"/>
    <row r="105" ht="17.100000000000001" customHeight="1" x14ac:dyDescent="0.25"/>
    <row r="106" ht="17.100000000000001" customHeight="1" x14ac:dyDescent="0.25"/>
    <row r="107" ht="17.100000000000001" customHeight="1" x14ac:dyDescent="0.25"/>
    <row r="108" ht="17.100000000000001" customHeight="1" x14ac:dyDescent="0.25"/>
    <row r="109" ht="17.100000000000001" customHeight="1" x14ac:dyDescent="0.25"/>
    <row r="110" ht="17.100000000000001" customHeight="1" x14ac:dyDescent="0.25"/>
    <row r="111" ht="17.100000000000001" customHeight="1" x14ac:dyDescent="0.25"/>
    <row r="112" ht="17.100000000000001" customHeight="1" x14ac:dyDescent="0.25"/>
    <row r="113" ht="17.100000000000001" customHeight="1" x14ac:dyDescent="0.25"/>
    <row r="114" ht="17.100000000000001" customHeight="1" x14ac:dyDescent="0.25"/>
    <row r="115" ht="17.100000000000001" customHeight="1" x14ac:dyDescent="0.25"/>
    <row r="116" ht="17.100000000000001" customHeight="1" x14ac:dyDescent="0.25"/>
    <row r="117" ht="17.100000000000001" customHeight="1" x14ac:dyDescent="0.25"/>
    <row r="118" ht="17.100000000000001" customHeight="1" x14ac:dyDescent="0.25"/>
    <row r="119" ht="17.100000000000001" customHeight="1" x14ac:dyDescent="0.25"/>
    <row r="120" ht="17.100000000000001" customHeight="1" x14ac:dyDescent="0.25"/>
    <row r="121" ht="17.100000000000001" customHeight="1" x14ac:dyDescent="0.25"/>
    <row r="122" ht="17.100000000000001" customHeight="1" x14ac:dyDescent="0.25"/>
    <row r="123" ht="17.100000000000001" customHeight="1" x14ac:dyDescent="0.25"/>
    <row r="124" ht="17.100000000000001" customHeight="1" x14ac:dyDescent="0.25"/>
    <row r="125" ht="17.100000000000001" customHeight="1" x14ac:dyDescent="0.25"/>
    <row r="126" ht="17.100000000000001" customHeight="1" x14ac:dyDescent="0.25"/>
    <row r="127" ht="17.100000000000001" customHeight="1" x14ac:dyDescent="0.25"/>
    <row r="128" ht="17.100000000000001" customHeight="1" x14ac:dyDescent="0.25"/>
    <row r="129" ht="17.100000000000001" customHeight="1" x14ac:dyDescent="0.25"/>
    <row r="130" ht="17.100000000000001" customHeight="1" x14ac:dyDescent="0.25"/>
    <row r="131" ht="17.100000000000001" customHeight="1" x14ac:dyDescent="0.25"/>
    <row r="132" ht="17.100000000000001" customHeight="1" x14ac:dyDescent="0.25"/>
    <row r="133" ht="17.100000000000001" customHeight="1" x14ac:dyDescent="0.25"/>
    <row r="134" ht="17.100000000000001" customHeight="1" x14ac:dyDescent="0.25"/>
    <row r="135" ht="17.100000000000001" customHeight="1" x14ac:dyDescent="0.25"/>
    <row r="136" ht="17.100000000000001" customHeight="1" x14ac:dyDescent="0.25"/>
    <row r="137" ht="17.100000000000001" customHeight="1" x14ac:dyDescent="0.25"/>
    <row r="138" ht="17.100000000000001" customHeight="1" x14ac:dyDescent="0.25"/>
    <row r="139" ht="17.100000000000001" customHeight="1" x14ac:dyDescent="0.25"/>
    <row r="140" ht="17.100000000000001" customHeight="1" x14ac:dyDescent="0.25"/>
    <row r="141" ht="17.100000000000001" customHeight="1" x14ac:dyDescent="0.25"/>
    <row r="142" ht="17.100000000000001" customHeight="1" x14ac:dyDescent="0.25"/>
    <row r="143" ht="17.100000000000001" customHeight="1" x14ac:dyDescent="0.25"/>
    <row r="144" ht="17.100000000000001" customHeight="1" x14ac:dyDescent="0.25"/>
    <row r="145" ht="17.100000000000001" customHeight="1" x14ac:dyDescent="0.25"/>
    <row r="146" ht="17.100000000000001" customHeight="1" x14ac:dyDescent="0.25"/>
    <row r="147" ht="17.100000000000001" customHeight="1" x14ac:dyDescent="0.25"/>
    <row r="148" ht="17.100000000000001" customHeight="1" x14ac:dyDescent="0.25"/>
    <row r="149" ht="17.100000000000001" customHeight="1" x14ac:dyDescent="0.25"/>
    <row r="150" ht="17.100000000000001" customHeight="1" x14ac:dyDescent="0.25"/>
    <row r="151" ht="17.100000000000001" customHeight="1" x14ac:dyDescent="0.25"/>
    <row r="152" ht="17.100000000000001" customHeight="1" x14ac:dyDescent="0.25"/>
    <row r="153" ht="17.100000000000001" customHeight="1" x14ac:dyDescent="0.25"/>
    <row r="154" ht="17.100000000000001" customHeight="1" x14ac:dyDescent="0.25"/>
    <row r="155" ht="17.100000000000001" customHeight="1" x14ac:dyDescent="0.25"/>
    <row r="156" ht="17.100000000000001" customHeight="1" x14ac:dyDescent="0.25"/>
    <row r="157" ht="17.100000000000001" customHeight="1" x14ac:dyDescent="0.25"/>
    <row r="158" ht="17.100000000000001" customHeight="1" x14ac:dyDescent="0.25"/>
    <row r="159" ht="17.100000000000001" customHeight="1" x14ac:dyDescent="0.25"/>
    <row r="160" ht="17.100000000000001" customHeight="1" x14ac:dyDescent="0.25"/>
    <row r="161" ht="17.100000000000001" customHeight="1" x14ac:dyDescent="0.25"/>
    <row r="162" ht="17.100000000000001" customHeight="1" x14ac:dyDescent="0.25"/>
    <row r="163" ht="17.100000000000001" customHeight="1" x14ac:dyDescent="0.25"/>
    <row r="164" ht="17.100000000000001" customHeight="1" x14ac:dyDescent="0.25"/>
    <row r="165" ht="17.100000000000001" customHeight="1" x14ac:dyDescent="0.25"/>
    <row r="166" ht="17.100000000000001" customHeight="1" x14ac:dyDescent="0.25"/>
    <row r="167" ht="17.100000000000001" customHeight="1" x14ac:dyDescent="0.25"/>
    <row r="168" ht="17.100000000000001" customHeight="1" x14ac:dyDescent="0.25"/>
    <row r="169" ht="17.100000000000001" customHeight="1" x14ac:dyDescent="0.25"/>
    <row r="170" ht="17.100000000000001" customHeight="1" x14ac:dyDescent="0.25"/>
    <row r="171" ht="17.100000000000001" customHeight="1" x14ac:dyDescent="0.25"/>
    <row r="172" ht="17.100000000000001" customHeight="1" x14ac:dyDescent="0.25"/>
    <row r="173" ht="17.100000000000001" customHeight="1" x14ac:dyDescent="0.25"/>
    <row r="174" ht="17.100000000000001" customHeight="1" x14ac:dyDescent="0.25"/>
    <row r="175" ht="17.100000000000001" customHeight="1" x14ac:dyDescent="0.25"/>
    <row r="176" ht="17.100000000000001" customHeight="1" x14ac:dyDescent="0.25"/>
    <row r="177" ht="17.100000000000001" customHeight="1" x14ac:dyDescent="0.25"/>
    <row r="178" ht="17.100000000000001" customHeight="1" x14ac:dyDescent="0.25"/>
    <row r="179" ht="17.100000000000001" customHeight="1" x14ac:dyDescent="0.25"/>
    <row r="180" ht="17.100000000000001" customHeight="1" x14ac:dyDescent="0.25"/>
    <row r="181" ht="17.100000000000001" customHeight="1" x14ac:dyDescent="0.25"/>
    <row r="182" ht="17.100000000000001" customHeight="1" x14ac:dyDescent="0.25"/>
  </sheetData>
  <mergeCells count="86">
    <mergeCell ref="CA3:CI3"/>
    <mergeCell ref="CA1:CI1"/>
    <mergeCell ref="BP26:BX26"/>
    <mergeCell ref="BT28:BT29"/>
    <mergeCell ref="BU28:BU29"/>
    <mergeCell ref="BV28:BV29"/>
    <mergeCell ref="BW28:BW29"/>
    <mergeCell ref="BW6:BW7"/>
    <mergeCell ref="BP7:BQ7"/>
    <mergeCell ref="BP8:BQ8"/>
    <mergeCell ref="BP15:BX15"/>
    <mergeCell ref="BT17:BT18"/>
    <mergeCell ref="BU17:BU18"/>
    <mergeCell ref="BV17:BV18"/>
    <mergeCell ref="BW17:BW18"/>
    <mergeCell ref="BR6:BR7"/>
    <mergeCell ref="BS6:BS7"/>
    <mergeCell ref="BT6:BT7"/>
    <mergeCell ref="BU6:BU7"/>
    <mergeCell ref="BV6:BV7"/>
    <mergeCell ref="BP1:BX1"/>
    <mergeCell ref="BP3:BX3"/>
    <mergeCell ref="BR5:BS5"/>
    <mergeCell ref="BT5:BU5"/>
    <mergeCell ref="BV5:BW5"/>
    <mergeCell ref="B1:J1"/>
    <mergeCell ref="B2:J2"/>
    <mergeCell ref="B19:J19"/>
    <mergeCell ref="B4:J7"/>
    <mergeCell ref="B9:J12"/>
    <mergeCell ref="P6:P7"/>
    <mergeCell ref="S5:T5"/>
    <mergeCell ref="Q5:R5"/>
    <mergeCell ref="O5:P5"/>
    <mergeCell ref="M8:N8"/>
    <mergeCell ref="M7:N7"/>
    <mergeCell ref="R29:R30"/>
    <mergeCell ref="Q29:Q30"/>
    <mergeCell ref="U29:U30"/>
    <mergeCell ref="M27:U27"/>
    <mergeCell ref="M1:U1"/>
    <mergeCell ref="Q17:Q18"/>
    <mergeCell ref="T17:T18"/>
    <mergeCell ref="S17:S18"/>
    <mergeCell ref="R17:R18"/>
    <mergeCell ref="M15:U15"/>
    <mergeCell ref="M3:U3"/>
    <mergeCell ref="T6:T7"/>
    <mergeCell ref="S6:S7"/>
    <mergeCell ref="R6:R7"/>
    <mergeCell ref="Q6:Q7"/>
    <mergeCell ref="O6:O7"/>
    <mergeCell ref="X36:AF39"/>
    <mergeCell ref="AI1:AQ1"/>
    <mergeCell ref="AI3:AQ3"/>
    <mergeCell ref="T29:T30"/>
    <mergeCell ref="S29:S30"/>
    <mergeCell ref="AT1:BB1"/>
    <mergeCell ref="AT3:BB3"/>
    <mergeCell ref="AT4:BB4"/>
    <mergeCell ref="X1:AF1"/>
    <mergeCell ref="X3:AF3"/>
    <mergeCell ref="BE1:BM1"/>
    <mergeCell ref="BE3:BM3"/>
    <mergeCell ref="BE22:BM22"/>
    <mergeCell ref="BL24:BM24"/>
    <mergeCell ref="BJ24:BK24"/>
    <mergeCell ref="BH24:BI24"/>
    <mergeCell ref="B56:J56"/>
    <mergeCell ref="M42:U42"/>
    <mergeCell ref="M44:U44"/>
    <mergeCell ref="B42:J42"/>
    <mergeCell ref="B44:J44"/>
    <mergeCell ref="D46:E46"/>
    <mergeCell ref="F46:G46"/>
    <mergeCell ref="H46:I46"/>
    <mergeCell ref="D47:D48"/>
    <mergeCell ref="E47:E48"/>
    <mergeCell ref="F47:F48"/>
    <mergeCell ref="G47:G48"/>
    <mergeCell ref="H47:H48"/>
    <mergeCell ref="X42:AF42"/>
    <mergeCell ref="X44:AF44"/>
    <mergeCell ref="I47:I48"/>
    <mergeCell ref="B48:C48"/>
    <mergeCell ref="B49:C49"/>
  </mergeCells>
  <printOptions horizontalCentered="1"/>
  <pageMargins left="0.45" right="0.45" top="0.75" bottom="0.75" header="0.3" footer="0.3"/>
  <pageSetup pageOrder="overThenDown" orientation="portrait" r:id="rId1"/>
  <headerFooter>
    <oddFooter>&amp;LLast updated &amp;D&amp;R&amp;P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Missouri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aww7772</dc:creator>
  <cp:lastModifiedBy>aww7772</cp:lastModifiedBy>
  <cp:lastPrinted>2011-12-01T19:43:15Z</cp:lastPrinted>
  <dcterms:created xsi:type="dcterms:W3CDTF">2011-11-30T22:58:28Z</dcterms:created>
  <dcterms:modified xsi:type="dcterms:W3CDTF">2011-12-01T19:43:37Z</dcterms:modified>
</cp:coreProperties>
</file>